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narvaezf\Desktop\CONTROL INTERNO\"/>
    </mc:Choice>
  </mc:AlternateContent>
  <bookViews>
    <workbookView xWindow="0" yWindow="0" windowWidth="16170" windowHeight="5535" activeTab="5"/>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8" i="29"/>
  <c r="H18" i="29"/>
  <c r="G18" i="29"/>
  <c r="F18" i="29"/>
  <c r="E18" i="29"/>
  <c r="D18" i="29"/>
  <c r="I17" i="29"/>
  <c r="H17" i="29"/>
  <c r="G17" i="29"/>
  <c r="F17" i="29"/>
  <c r="E17" i="29"/>
  <c r="D17" i="29"/>
  <c r="I16" i="29"/>
  <c r="H16" i="29"/>
  <c r="G16" i="29"/>
  <c r="F16" i="29"/>
  <c r="E16" i="29"/>
  <c r="D16"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L12" i="12"/>
  <c r="L13" i="12"/>
  <c r="L14" i="12"/>
  <c r="L15" i="12"/>
  <c r="L16" i="12"/>
  <c r="L17" i="12"/>
  <c r="L18" i="12"/>
  <c r="L19" i="12"/>
  <c r="L20" i="12"/>
  <c r="L21" i="12"/>
  <c r="L22" i="12"/>
  <c r="L23" i="12"/>
  <c r="L24" i="12"/>
  <c r="L25" i="12"/>
  <c r="L26" i="12"/>
  <c r="L27" i="12"/>
  <c r="L28" i="12"/>
  <c r="L29" i="12"/>
  <c r="L30" i="12"/>
  <c r="L31" i="12"/>
  <c r="L32" i="12"/>
  <c r="D90" i="13" s="1"/>
  <c r="L33" i="12"/>
  <c r="L34" i="12"/>
  <c r="L35" i="12"/>
  <c r="L36" i="12"/>
  <c r="D95" i="13" s="1"/>
  <c r="L37" i="12"/>
  <c r="L38" i="12"/>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19" i="29" l="1"/>
  <c r="B101" i="25"/>
  <c r="B15" i="29"/>
  <c r="B97" i="25"/>
  <c r="D89" i="13"/>
  <c r="B19" i="28"/>
  <c r="B92" i="25"/>
  <c r="B11" i="28"/>
  <c r="B84" i="25"/>
  <c r="B26" i="27"/>
  <c r="B62" i="25"/>
  <c r="B37" i="26"/>
  <c r="B37" i="25"/>
  <c r="B27" i="26"/>
  <c r="B27" i="25"/>
  <c r="D81" i="13"/>
  <c r="D59" i="13"/>
  <c r="D34" i="13"/>
  <c r="D24" i="13"/>
  <c r="B18" i="29"/>
  <c r="B100" i="25"/>
  <c r="B13" i="29"/>
  <c r="B95" i="25"/>
  <c r="B18" i="28"/>
  <c r="B91" i="25"/>
  <c r="B40" i="27"/>
  <c r="B76" i="25"/>
  <c r="B23" i="27"/>
  <c r="B59" i="25"/>
  <c r="B32" i="26"/>
  <c r="B32" i="25"/>
  <c r="B25" i="26"/>
  <c r="B25" i="25"/>
  <c r="D98" i="13"/>
  <c r="D94" i="13"/>
  <c r="D88" i="13"/>
  <c r="D73" i="13"/>
  <c r="D56" i="13"/>
  <c r="D29" i="13"/>
  <c r="D22" i="13"/>
  <c r="B15" i="26"/>
  <c r="B15" i="25"/>
  <c r="B17" i="29"/>
  <c r="B99" i="25"/>
  <c r="B12" i="29"/>
  <c r="B94" i="25"/>
  <c r="B15" i="28"/>
  <c r="B88" i="25"/>
  <c r="B39" i="27"/>
  <c r="B75" i="25"/>
  <c r="B22" i="27"/>
  <c r="B58" i="25"/>
  <c r="B30" i="26"/>
  <c r="B30" i="25"/>
  <c r="B23" i="26"/>
  <c r="B23" i="25"/>
  <c r="D97" i="13"/>
  <c r="D92" i="13"/>
  <c r="D85" i="13"/>
  <c r="D72" i="13"/>
  <c r="D55" i="13"/>
  <c r="D27" i="13"/>
  <c r="D20" i="13"/>
  <c r="B11" i="26"/>
  <c r="B11" i="25"/>
  <c r="B16" i="29"/>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<sst xmlns="http://schemas.openxmlformats.org/spreadsheetml/2006/main" count="2067" uniqueCount="888">
  <si>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</si>
  <si>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</si>
  <si>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</si>
  <si>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</si>
  <si>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</si>
  <si>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</si>
  <si>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</si>
  <si>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</si>
  <si>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</si>
  <si>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</si>
  <si>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</si>
  <si>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</si>
  <si>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</si>
  <si>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</si>
  <si>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</si>
  <si>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</si>
  <si>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</si>
  <si>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</si>
  <si>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</si>
  <si>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</si>
  <si>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</si>
  <si>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</si>
  <si>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</si>
  <si>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</si>
  <si>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</si>
  <si>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</si>
  <si>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</si>
  <si>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</si>
  <si>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</si>
  <si>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</si>
  <si>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</si>
  <si>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</si>
  <si>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</si>
  <si>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</si>
  <si>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</si>
  <si>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</si>
  <si>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</si>
  <si>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</si>
  <si>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</si>
  <si>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</si>
  <si>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</si>
  <si>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</si>
  <si>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</si>
  <si>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</si>
  <si>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</si>
  <si>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</si>
  <si>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</si>
  <si>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</si>
  <si>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</si>
  <si>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</si>
  <si>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</si>
  <si>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</si>
  <si>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</si>
  <si>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</si>
  <si>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</si>
  <si>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</si>
  <si>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</si>
  <si>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</si>
  <si>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</si>
  <si>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</si>
  <si>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</si>
  <si>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</si>
  <si>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</si>
  <si>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</si>
  <si>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</si>
  <si>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</si>
  <si>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</si>
  <si>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</si>
  <si>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</si>
  <si>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</si>
  <si>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</si>
  <si>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</si>
  <si>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</si>
  <si>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</si>
  <si>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</si>
  <si>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</si>
  <si>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</si>
  <si>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</si>
  <si>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</si>
  <si>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</si>
  <si>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</si>
  <si>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</si>
  <si>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</si>
  <si>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</si>
  <si>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</si>
  <si>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</si>
  <si>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</si>
  <si>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</si>
  <si>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</si>
  <si>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</si>
  <si>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</si>
  <si>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</si>
  <si>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</si>
  <si>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</si>
  <si>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</si>
  <si>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</si>
  <si>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</si>
  <si>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</si>
  <si>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</si>
  <si>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</si>
  <si>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</si>
  <si>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</si>
  <si>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</si>
  <si>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</si>
  <si>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</si>
  <si>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</si>
  <si>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</si>
  <si>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</si>
  <si>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</si>
  <si>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</si>
  <si>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</si>
  <si>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</si>
  <si>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</si>
  <si>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</si>
  <si>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</si>
  <si>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</si>
  <si>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</si>
  <si>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</si>
  <si>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</si>
  <si>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</si>
  <si>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</si>
  <si>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</si>
  <si>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</si>
  <si>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</si>
  <si>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</si>
  <si>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</si>
  <si>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</si>
  <si>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</si>
  <si>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</si>
  <si>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</si>
  <si>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</si>
  <si>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</si>
  <si>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</si>
  <si>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</si>
  <si>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</si>
  <si>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</si>
  <si>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</si>
  <si>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</si>
  <si>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</si>
  <si>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</si>
  <si>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</si>
  <si>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</si>
  <si>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</si>
  <si>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</si>
  <si>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</si>
  <si>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</si>
  <si>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</si>
  <si>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</si>
  <si>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</si>
  <si>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</si>
  <si>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</si>
  <si>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</si>
  <si>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</si>
  <si>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</si>
  <si>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</si>
  <si>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</si>
  <si>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</si>
  <si>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</si>
  <si>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</si>
  <si>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</si>
  <si>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</si>
  <si>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</si>
  <si>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</si>
  <si>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</si>
  <si>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</si>
  <si>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</si>
  <si>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</si>
  <si>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</si>
  <si>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</si>
  <si>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</si>
  <si>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</si>
  <si>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</si>
  <si>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</si>
  <si>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</si>
  <si>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</si>
  <si>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</si>
  <si>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</si>
  <si>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</si>
  <si>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</si>
  <si>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</si>
  <si>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</si>
  <si>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</si>
  <si>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</si>
  <si>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</si>
  <si>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</si>
  <si>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</si>
  <si>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</si>
  <si>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</si>
  <si>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</si>
  <si>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</si>
  <si>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</si>
  <si>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</si>
  <si>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</si>
  <si>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</si>
  <si>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</si>
  <si>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</si>
  <si>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</si>
  <si>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</si>
  <si>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</si>
  <si>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</si>
  <si>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</si>
  <si>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</si>
  <si>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</si>
  <si>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</si>
  <si>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</si>
  <si>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</si>
  <si>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</si>
  <si>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</si>
  <si>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</si>
  <si>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</si>
  <si>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</si>
  <si>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</si>
  <si>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</si>
  <si>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</si>
  <si>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</si>
  <si>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</si>
  <si>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</si>
  <si>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</si>
  <si>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</si>
  <si>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</si>
  <si>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</si>
  <si>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</si>
  <si>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</si>
  <si>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</si>
  <si>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</si>
  <si>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</si>
  <si>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</si>
  <si>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</si>
  <si>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</si>
  <si>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</si>
  <si>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</si>
  <si>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</si>
  <si>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</si>
  <si>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</si>
  <si>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</si>
  <si>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</si>
  <si>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</si>
  <si>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</si>
  <si>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</si>
  <si>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</si>
  <si>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</si>
  <si>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</si>
  <si>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</si>
  <si>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</si>
  <si>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</si>
  <si>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</si>
  <si>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</si>
  <si>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</si>
  <si>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</si>
  <si>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</si>
  <si>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</si>
  <si>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</si>
  <si>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</si>
  <si>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</si>
  <si>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</si>
  <si>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</si>
  <si>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</si>
  <si>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</si>
  <si>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</si>
  <si>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</si>
  <si>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</si>
  <si>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</si>
  <si>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</si>
  <si>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</si>
  <si>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</si>
  <si>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</si>
  <si>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</si>
  <si>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</si>
  <si>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</si>
  <si>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</si>
  <si>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</si>
  <si>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</si>
  <si>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</si>
  <si>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</si>
  <si>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</si>
  <si>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</si>
  <si>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</si>
  <si>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</si>
  <si>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</si>
  <si>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</si>
  <si>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</si>
  <si>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</si>
  <si>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</si>
  <si>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</si>
  <si>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</si>
  <si>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</si>
  <si>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</si>
  <si>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</si>
  <si>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</si>
  <si>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</si>
  <si>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</si>
  <si>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</si>
  <si>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</si>
  <si>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</si>
  <si>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</si>
  <si>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</si>
  <si>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</si>
  <si>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</si>
  <si>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</si>
  <si>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</si>
  <si>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</si>
  <si>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</si>
  <si>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</si>
  <si>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</si>
  <si>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</si>
  <si>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</si>
  <si>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</si>
  <si>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</si>
  <si>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</si>
  <si>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</si>
  <si>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</si>
  <si>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</si>
  <si>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</si>
  <si>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</si>
  <si>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</si>
  <si>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</si>
  <si>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</si>
  <si>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</si>
  <si>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</si>
  <si>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</si>
  <si>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</si>
  <si>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</si>
  <si>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</si>
  <si>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</si>
  <si>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</si>
  <si>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</si>
  <si>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</si>
  <si>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</si>
  <si>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</si>
  <si>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</si>
  <si>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</si>
  <si>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</si>
  <si>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</si>
  <si>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</si>
  <si>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</si>
  <si>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</si>
  <si>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</si>
  <si>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</si>
  <si>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</si>
  <si>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</si>
  <si>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</si>
  <si>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</si>
  <si>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</si>
  <si>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</si>
  <si>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</si>
  <si>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</si>
  <si>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</si>
  <si>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</si>
  <si>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</si>
  <si>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</si>
  <si>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</si>
  <si>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</si>
  <si>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</si>
  <si>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</si>
  <si>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</si>
  <si>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</si>
  <si>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</si>
  <si>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</si>
  <si>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</si>
  <si>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</si>
  <si>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</si>
  <si>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</si>
  <si>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</si>
  <si>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</si>
  <si>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</si>
  <si>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</si>
  <si>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</si>
  <si>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</si>
  <si>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</si>
  <si>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</si>
  <si>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</si>
  <si>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</si>
  <si>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</si>
  <si>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</si>
  <si>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</si>
  <si>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</si>
  <si>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</si>
  <si>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</si>
  <si>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</si>
  <si>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</si>
  <si>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</si>
  <si>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</si>
  <si>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</si>
  <si>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</si>
  <si>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</si>
  <si>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</si>
  <si>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</si>
  <si>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</si>
  <si>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</si>
  <si>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</si>
  <si>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</si>
  <si>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</si>
  <si>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</si>
  <si>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</si>
  <si>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</si>
  <si>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</si>
  <si>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</si>
  <si>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</si>
  <si>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</si>
  <si>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</si>
  <si>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</si>
  <si>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</si>
  <si>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</si>
  <si>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</si>
  <si>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</si>
  <si>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</si>
  <si>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</si>
  <si>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</si>
  <si>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</si>
  <si>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</si>
  <si>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</si>
  <si>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</si>
  <si>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</si>
  <si>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</si>
  <si>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</si>
  <si>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</si>
  <si>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</si>
  <si>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</si>
  <si>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</si>
  <si>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</si>
  <si>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</si>
  <si>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</si>
  <si>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</si>
  <si>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</si>
  <si>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</si>
  <si>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</si>
  <si>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</si>
  <si>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</si>
  <si>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</si>
  <si>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</si>
  <si>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</si>
  <si>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</si>
  <si>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</si>
  <si>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</si>
  <si>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</si>
  <si>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</si>
  <si>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</si>
  <si>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</si>
  <si>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</si>
  <si>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</si>
  <si>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</si>
  <si>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</si>
  <si>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</si>
  <si>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</si>
  <si>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</si>
  <si>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</si>
  <si>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</si>
  <si>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</si>
  <si>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</si>
  <si>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</si>
  <si>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</si>
  <si>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</si>
  <si>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</si>
  <si>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</si>
  <si>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</si>
  <si>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</si>
  <si>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</si>
  <si>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</si>
  <si>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</si>
  <si>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</si>
  <si>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</si>
  <si>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</si>
  <si>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</si>
  <si>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</si>
  <si>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</si>
  <si>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</si>
  <si>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</si>
  <si>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</si>
  <si>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</si>
  <si>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</si>
  <si>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</si>
  <si>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</si>
  <si>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</si>
  <si>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</si>
  <si>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</si>
  <si>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</si>
  <si>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</si>
  <si>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</si>
  <si>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</si>
  <si>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</si>
  <si>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</si>
  <si>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</si>
  <si>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</si>
  <si>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</si>
  <si>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</si>
  <si>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</si>
  <si>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</si>
  <si>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</si>
  <si>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</si>
  <si>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</si>
  <si>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</si>
  <si>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</si>
  <si>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</si>
  <si>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</si>
  <si>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</si>
  <si>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</si>
  <si>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</si>
  <si>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</si>
  <si>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</si>
  <si>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</si>
  <si>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</si>
  <si>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</si>
  <si>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</si>
  <si>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</si>
  <si>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</si>
  <si>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</si>
  <si>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</si>
  <si>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</si>
  <si>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</si>
  <si>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</si>
  <si>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</si>
  <si>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</si>
  <si>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</si>
  <si>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</si>
  <si>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</si>
  <si>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</si>
  <si>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</si>
  <si>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</si>
  <si>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</si>
  <si>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</si>
  <si>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</si>
  <si>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</si>
  <si>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</si>
  <si>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</si>
  <si>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</si>
  <si>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</si>
  <si>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</si>
  <si>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</si>
  <si>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</si>
  <si>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</si>
  <si>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</si>
  <si>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</si>
  <si>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</si>
  <si>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</si>
  <si>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</si>
  <si>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</si>
  <si>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</si>
  <si>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</si>
  <si>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</si>
  <si>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</si>
  <si>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</si>
  <si>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</si>
  <si>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</si>
  <si>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</si>
  <si>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</si>
  <si>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</si>
  <si>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</si>
  <si>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</si>
  <si>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</si>
  <si>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</si>
  <si>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</si>
  <si>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</si>
  <si>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</si>
  <si>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</si>
  <si>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</si>
  <si>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</si>
  <si>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</si>
  <si>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</si>
  <si>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</si>
  <si>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</si>
  <si>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</si>
  <si>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</si>
  <si>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</si>
  <si>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</si>
  <si>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</si>
  <si>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</si>
  <si>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</si>
  <si>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</si>
  <si>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</si>
  <si>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</si>
  <si>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</si>
  <si>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</si>
  <si>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</si>
  <si>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</si>
  <si>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</si>
  <si>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</si>
  <si>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</si>
  <si>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</si>
  <si>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</si>
  <si>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</si>
  <si>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</si>
  <si>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</si>
  <si>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</si>
  <si>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</si>
  <si>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</si>
  <si>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</si>
  <si>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</si>
  <si>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</si>
  <si>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</si>
  <si>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</si>
  <si>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</si>
  <si>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</si>
  <si>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</si>
  <si>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</si>
  <si>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</si>
  <si>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</si>
  <si>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</si>
  <si>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</si>
  <si>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</si>
  <si>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</si>
  <si>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</si>
  <si>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</si>
  <si>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</si>
  <si>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</si>
  <si>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</si>
  <si>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</si>
  <si>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</si>
  <si>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</si>
  <si>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</si>
  <si>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</si>
  <si>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</si>
  <si>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</si>
  <si>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</si>
  <si>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</si>
  <si>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</si>
  <si>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</si>
  <si>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</si>
  <si>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</si>
  <si>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</si>
  <si>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</si>
  <si>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</si>
  <si>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</si>
  <si>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</si>
  <si>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</si>
  <si>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</si>
  <si>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</si>
  <si>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</si>
  <si>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</si>
  <si>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</si>
  <si>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</si>
  <si>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</si>
  <si>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</si>
  <si>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</si>
  <si>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</si>
  <si>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</si>
  <si>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</si>
  <si>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</si>
  <si>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</si>
  <si>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</si>
  <si>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</si>
  <si>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</si>
  <si>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</si>
  <si>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</si>
  <si>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</si>
  <si>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</si>
  <si>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</si>
  <si>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</si>
  <si>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</si>
  <si>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</si>
  <si>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</si>
  <si>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</si>
  <si>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</si>
  <si>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</si>
  <si>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</si>
  <si>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</si>
  <si>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</si>
  <si>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</si>
  <si>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</si>
  <si>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</si>
  <si>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</si>
  <si>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</si>
  <si>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</si>
  <si>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</si>
  <si>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</si>
  <si>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</si>
  <si>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</si>
  <si>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</si>
  <si>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</si>
  <si>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</si>
  <si>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</si>
  <si>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</si>
  <si>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</si>
  <si>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</si>
  <si>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</si>
  <si>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</si>
  <si>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</si>
  <si>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</si>
  <si>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</si>
  <si>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</si>
  <si>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</si>
  <si>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</si>
  <si>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</si>
  <si>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</si>
  <si>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</si>
  <si>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</si>
  <si>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</si>
  <si>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</si>
  <si>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</si>
  <si>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</si>
  <si>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</si>
  <si>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</si>
  <si>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</si>
  <si>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</si>
  <si>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</si>
  <si>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</si>
  <si>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</si>
  <si>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</si>
  <si>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</si>
  <si>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</si>
  <si>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</si>
  <si>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</si>
  <si>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</si>
  <si>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</si>
  <si>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</si>
  <si>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</si>
  <si>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</si>
  <si>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</si>
  <si>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</si>
  <si>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</si>
  <si>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</si>
  <si>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</si>
  <si>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</si>
  <si>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</si>
  <si>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</si>
  <si>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</si>
  <si>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</si>
  <si>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</si>
  <si>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</si>
  <si>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</si>
  <si>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</si>
  <si>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</si>
  <si>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</si>
  <si>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</si>
  <si>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</si>
  <si>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</si>
  <si>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</si>
  <si>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</si>
  <si>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</si>
  <si>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</si>
  <si>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</si>
  <si>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</si>
  <si>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</si>
  <si>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</si>
  <si>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</si>
  <si>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</si>
  <si>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</si>
  <si>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</si>
  <si>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</si>
  <si>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</si>
  <si>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</si>
  <si>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</si>
  <si>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</si>
  <si>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</si>
  <si>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</si>
  <si>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</si>
  <si>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</si>
  <si>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</si>
  <si>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</si>
  <si>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</si>
  <si>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</si>
  <si>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</si>
  <si>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</si>
  <si>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</si>
  <si>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</si>
  <si>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</si>
  <si>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</si>
  <si>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</si>
  <si>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</si>
  <si>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</si>
  <si>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</si>
  <si>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</si>
  <si>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</si>
  <si>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</si>
  <si>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</si>
  <si>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</si>
  <si>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</si>
  <si>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</si>
  <si>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</si>
  <si>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</si>
  <si>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</si>
  <si>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</si>
  <si>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</si>
  <si>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</si>
  <si>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</si>
  <si>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</si>
  <si>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</si>
  <si>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</si>
  <si>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</si>
  <si>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</si>
  <si>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</si>
  <si>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</si>
  <si>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</si>
  <si>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</si>
  <si>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</si>
  <si>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</si>
  <si>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</si>
  <si>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</si>
  <si>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</si>
  <si>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</si>
  <si>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</si>
  <si>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</si>
  <si>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</si>
  <si>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</si>
  <si>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</si>
  <si>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</si>
  <si>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</si>
  <si>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</si>
  <si>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</si>
  <si>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</si>
  <si>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</si>
  <si>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con la Ley 1712 de 2014</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</si>
  <si>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</si>
  <si>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</si>
  <si>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</si>
  <si>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</si>
  <si>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</si>
  <si>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</si>
  <si>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</si>
  <si>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</si>
  <si>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</si>
  <si>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</si>
  <si>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</si>
  <si>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</si>
  <si>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</si>
  <si>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</si>
  <si>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</si>
  <si>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</si>
  <si>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</si>
  <si>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</si>
  <si>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</si>
  <si>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</si>
  <si>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</si>
  <si>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</si>
  <si>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</si>
  <si>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</si>
  <si>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</si>
  <si>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</si>
  <si>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</si>
  <si>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</si>
  <si>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</si>
  <si>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</si>
  <si>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</si>
  <si>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</si>
  <si>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</si>
  <si>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</si>
  <si>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</si>
  <si>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</si>
  <si>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</si>
  <si>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</si>
  <si>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</si>
  <si>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</si>
  <si>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</si>
  <si>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</si>
  <si>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</si>
  <si>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</si>
  <si>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</si>
  <si>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</si>
  <si>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</si>
  <si>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</si>
  <si>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</si>
  <si>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</si>
  <si>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REPORTES PERIÓDICOS DE AVANCE</t>
  </si>
  <si>
    <t>ACTIVIDADES DESARROLLADAS POR LA ENTIDAD</t>
  </si>
  <si>
    <t>OBSERVACIONES DE LA OFICINA DE CONTROL INTERNO</t>
  </si>
  <si>
    <t>SEGUIMIENTO A OBSERVACIONES DE LA OFICINA DE CONTROL INTERNO</t>
  </si>
  <si>
    <t>Este indicador no aplica para el Invima toda vez que va orientado a la prestación de servicios de salud</t>
  </si>
  <si>
    <t>No aplica para el Invima</t>
  </si>
  <si>
    <t>Las actividades evidenciadas en el seguimiento realizado por la Oficina de Control Interno, están relacionadas con el respectvo indicador.</t>
  </si>
  <si>
    <t>N/A</t>
  </si>
  <si>
    <t>Este indicador no aplica para el Invima ya que no esta dentro de sus competencias</t>
  </si>
  <si>
    <t>Este indicador no aplica al Invima por lo que la entidad no tiene competencia para controlar los precios de tecnologías en salud.</t>
  </si>
  <si>
    <t>Se elaboró el plan anticorrupción y de atención al ciudadano 2017 y se publicó el 31 de enero de 2017. En el componente de gestión de riesgos de corrupción se realizaron los ajustes de acuerdo al monitoreo realizado a los riesgos del 2016, dando como resultado un ajuste en el procedimiento y en los formatos para el reporte. El Invima sigue trabajando en las iniciativas adicionales que nos pide el plan pero vemos la necesidad de trabajar y reportar lo que el instituto hace en materia de lucha contra la ilegalidad y la corrupción.</t>
  </si>
  <si>
    <t>La Oficina de Control Interno realizó seguimiento al Plan Anticorrupción y Atención al Ciudadano en el mes de Mayo del 2017 en la cual se evidencio que 2 actividades no se cumplieron en las fechas establecidas.  Es importante cumplir con las fechas señaladas para el cumplimiento de estas.</t>
  </si>
  <si>
    <t>Previo a la audiencia pública, el Instituto realizó cuatro mesas de trabajo lideradas por los directores misionales con los usuarios para atender inquietudes y sugerencias sobre diversos temas de interés contando con la participación de aproximadamente 190 representantes de la industria, agremiaciones, microempresarios, titulares de registros sanitarios y ciudadanos en general.
Adicional a lo anterior el Invima publica en su página web y en redes sociales mediante piezas gráficas comunicados acerca de la entidad, recomendaciones, próximos eventos, recordatorios, métodos de consulta entre otros. De esta manera se logra llegar a la ciudadanía y se toman en cuenta las recomendaciones por parte de ellos.</t>
  </si>
  <si>
    <t>En el segundo trimestre se racionalizaron 3 tramites dentro de los cuales se aplicó el tipo de racionalización normativa al trámite “Modificación de Registro Sanitario, Permiso Sanitario o de comercialización, cambios  o actualización de Notificación Sanitaria” con la entrada en vigencia de los decretos 581 y 582 del 04 de abril de 2017, al trámite “Registro Sanitario automático para Dispositivos Médicos y Equipos biomédicos que no sean de tecnología controlada de fabricación nacional e importados Clase I y IIA” se realizó el tipo de racionalización Fusión del trámite u otros procedimientos administrativos y el tramite “Registro Sanitario de Dispositivos Médicos y Equipos Biomédicos que no sean de tecnología controlada importados Clase I y IIA” se aplicó el tipo de racionalización Eliminación del trámite.”</t>
  </si>
  <si>
    <t>No se tienen lineamientos al respecto</t>
  </si>
  <si>
    <t>En el segundo trimestre del año 2017, se publicaron 134  procesos de contratación en la plataforma del SECOP I, de los cuales 114 se encuentran en estado Celebrado y que corresponden a 107 contratos; y 2 procesos publicados en el SECOP II. 
Para este trimestre se publicaron de esos 134 procesos,  4 por modalidad de Acuerdos marco de precios en la plataforma de Colombia compra eficiente, que corresponden a su vez a 9 contratos.</t>
  </si>
  <si>
    <t>La metodología de gestión de proyectos institucionales se ha fortalecido definiendo indicadores de resultado para cada programa y  proyecto los cuales son medidos a lo largo del ciclo de ejecución de los mismos de manera periódica de tal manera que se puedan tomar alertas tempranas para mejorar el desempeño de las áreas garantizando un mejor resultado toda vez que los planes programas y proyectos que cuentan con recursos de inversión van en función de resultados medibles, dando así cumplimiento a los lineamientos del Departamento Nacional de Planeación (DNP) de planear actividades y recursos en función de resultados medibles.</t>
  </si>
  <si>
    <t>No Aplica</t>
  </si>
  <si>
    <t>Se realiza seguimiento y reporte de las metas y productos de los proyectos de inversión que están inscritos en el banco de proyectos del DNP, se reportan los indicadores de producto, de gestión y financieros. El Invima cuenta con 11  proyectos inscritos en BPIN de los cuales 8 apropian recursos y durante el segundo trimestre alimentó en el aplicativo SPI con el fin de tener los indicadores actualizados de conformidad al Decreto 2844 del 2010 en el Artículo 28.</t>
  </si>
  <si>
    <t xml:space="preserve">
En el segundo trimestre del año 2017, se obtuvieron los siguientes resultados:
• Se realizaron 13 asistencias técnicas, de las cuales el 92% corresponden a la aplicación de estándares de calidad a los laboratorios de Salud Pública y el 8% con el objetivo de fortalecer a los LSP en el reporte mensual de los resultados analísticos y su análisis.
• Se realizaron 5  capacitaciones, el 60% enfocada a  explicar la importancia de la toma de muestras de productos farmacéuticos y de alimentos para el análisis de organismos genéticamente modificados,  el 20% para el fortalecimiento de los laboratorios privados en relación a la resolución 1619 de 2015 y el otro 20% para el fortalecimiento de los LSP de Salud Pública en el reporte de los resultados analísticos de alimentos de su región.
• Se realizó la aplicación de 5 interlaboratorios a los laboratorios de salud pública departamentales y distrital, en los que participaron 18 LSP en al menos 1 interlaboratorio.
• Implementación y/o estandarización de 9 metodologías nuevas.
• Se realizó el análisis de 3.229 muestras de productos de la competencia del Invima, además de la liberación de lote 196 productos biológicos.
• Los grupos de laboratorio del Invima han participado en 17 ensayos interlaboratorios.
• Se realizaron las validaciones y/o verificaciones de 6 nuevas metodologías.
</t>
  </si>
  <si>
    <t xml:space="preserve">El Invima cuenta con el programa "Seguimiento e implementación a la estrategia GEL", el cual muestra para el segundo trimestre del año 2017, el siguiente avance en sus actividades:
I. Implementación del uso de las tecnologías de la información para trámites y servicios a través de medios electrónicos año 2016:
Diseñar e implementar estrategias de promoción de los trámites y servicios disponibles por medios electrónicos:
1. se realizan las siguientes publicaciones en redes sociales y pagina web:
* Se realizan 1.505 TWEETS, relacionados con temas de educación sanitaria, información de interés general, información sobre los canales de atención al ciudadano, entre otros, a través de los cuales se logra un total de 496 seguidores nuevos.  
* A través de Facebook, se alcanza un total de 4.806 likes, logrando un alcance de 858.186 usuarios, con 861 publicaciones.
* En YouTube, se registran 10 piezas audiovisuales con los siguientes temas: Ruedas de prensa, intervención del director general y rendición de cuentas. 
2. Durante el segundo trimestre de 2017 se realizaron las siguientes registratones:
* El 4 de abril del 2017 se desarrolló jornada de expedición de registros, permisos y notificación sanitaria de alimentos en la ciudad de Barranquilla, atendiendo un total de 58 usuarios, radicando 15 tramites (1 registros nuevos,6 notificaciones sanitarias,1 permisos sanitarios y 7 de otros  tramites como modificación, renovación y CVL).
* El 23 de mayo de 2017 se desarrolló jornada de expedición de registros, permisos y notificación sanitaria de alimentos en la ciudad de Villavicencio, atendiendo un total de 73 usuarios, radicando 21 tramites (6 registros nuevos,7 notificaciones sanitarias y 19 de otros  tramites como modificación, renovación y CVL).
* El 6 de junio 2017 se desarrolló jornada de expedición de registros, permisos y notificación sanitaria de alimentos en la ciudad de Montería, atendiendo un total de 64 usuarios, radicando 33 tramites (6 registros nuevos,7 notificaciones sanitarias, y 20 de otros  tramites como modificación, renovación y CVL).
* El 9 de mayo de 2017 se desarrolló jornada de expedición de notificación sanitaria obligatorias de cosméticos y productos de aseo   en la ciudad de Medellín, atendiendo un total de 19 usuarios, radicando 47 tramites ( 4 renovaciones, 18 cambios y 7 anexos). 
Durante los días 4 de abril, 23 de mayo y 6 de junio de 2017, se realiza capacitación sobre revisión y radicación de tramites de alimentos  en Costa Caribe 1  (Barranquilla),  Orinoquía(Villavicencio) y  Costa Caribe 2(Montería) respectivamente. Con el fin de reforzar y evaluar lo aprendido en estas capacitaciones los días de las actividades de registratones,   los funcionarios apoyaron con la revisión y radicación de trámites de alimentos.
El día 9 de mayo de 2017 en la ciudad de Medellín se realiza capacitación sobre revisión y radicación para trámites de notificación sanitaria obligatoria de productos de cosméticos y productos de aseo. 
3. Invima presente en la Feria Nacional de Servicio al Ciudadano en:
* Ipiales - Nariño
* La Dorada – Caldas
Diseñar y aplicar herramientas para evaluar la satisfacción de los usuarios respecto a los servicios y/o trámites ofrecidos:
Se encuentra en revisión encuesta de percepción de servicio para ser publicada en la página web con el fin de que la gente pueda participar en la construcción de acciones para la mejora de servicio. (Publicación mes de julio)
Racionalización de trámites:
En el segundo trimestre se racionalizaron los siguientes 3 trámites, así:
• Modificación de Registro Sanitario, Permiso Sanitario o de comercialización, cambios o actualización de Notificación Sanitaria con la entrada en vigencia de los decretos 581 y 582 del 04 de abril de 2017, se aplicó el tipo de racionalización normativa al trámite.
• Registro Sanitario automático para Dispositivos Médicos y Equipos biomédicos que no sean de tecnología controlada de fabricación nacional e importados Clase I y IIA, se realizó el tipo de racionalización Fusión del trámite u otros procedimientos administrativos
• Registro Sanitario de Dispositivos Médicos y Equipos Biomédicos que no sean de tecnología controlada importados Clase I y IIA, se aplicó el tipo de racionalización Eliminación del trámite.
II. Implementación de las actividades de transparencia, participación y colaboración en los asuntos públicos, mediante el uso de las tecnologías de la información y las comunicaciones para un gobierno abierto:
Participación y colaboración:
Se publica en la página web del Invima el plan de participación ciudadana con el cronograma de actividades 2017 y se remite a revisión el procedimiento institucional de participación ciudadana para su publicación en el mapa de macro procesos.
El 15 de marzo de 2017 se realiza la audiencia pública de rendición de cuentas en la ciudad de Bogotá, previo al evento con motivo de promover la participación ciudadana los 6 y 7 de marzo de 2017 se realizan cuatro mesas de trabajo lideradas por las direcciones misionales en donde se abre espacio para recibir sugerencias y retroalimentación por parte de los grupos de interés.  
*Se encuentra en revisión encuesta de percepción de servicio para ser publicada en la página web con el fin de que la gente pueda participar en la construcción de acciones para la mejora de servicio.
*el 15 de junio de 2017 con el fin de involucrar a la ciudadanía en la construcción de políticas, programas y proyectos institucionales, el Instituto Nacional de Vigilancia de Medicamentos y Alimentos (Invima) pone a su consideración el proyecto de la política institucional de calidad de atención y trato digno al ciudadano; actualmente se están analizando las sugerencias realizadas por los ciudadano
Transparencia:
Se viene actualizando la información, La última actualización del inventario de información fue del 12 de junio de 2017, cabe anotar que en boletín jurídico de 30 de junio de 2017 se socializo la ley 1712 de acceso a la información pública y se explicó el objeto y los sujetos obligados a cumplir esta ley.
Datos abiertos:
1. Se actualizaron mensualmente 57 conjuntos de datos. Teniendo en cuenta que existían varios dataset que hacían referencia a eventos adversos, estos fueron consolidados en uno solo y publicados, razón por la cual disminuyó la cantidad de 62 a 57 conjuntos de datos publicados en el portal del Gobierno Colombiano
2. Se revisa y ajusta la calidad de los datos respecto a mayúsculas y formato fecha en los siguientes dataset:
- Establecimientos con riesgo asociado
- Eventos adversos de medicamentos
3. Se ha venido realizando la publicación y divulgación de los datos abiertos a través de redes sociales como facebook, tweeter y pantallas de atención al ciudadano.
4.  Se publicó los siguientes nuevos datos abiertos, resultado de la agrupación mencionada en el numeral 1: Eventos adversos de Medicamentos
III. Implementación de las tecnologías de la información para la gestión y eficiencia administrativa institucional:
Arquitectura empresarial:
Con base en el diagnóstico del marco de referencia de Arquitectura empresarial, realizado por la empresa Microsoft a finales del año 2016, en el cual se identificaron oportunidades de mejora y nuevas brechas, se solicitó una partida presupuestal para el año 2018 que permita la implementación de las iniciativas previamente identificadas.
Estrategia de uso eficiente del papel:
1. Socialización de material para la sensibilización frente a la importancia de la reducción del consumo de papel, pieza remitida por medio del correo institucional a todos los servidores públicos del Invima en el mes de abril de 2017.
2. Inclusión del componente ambiental dentro de ellos el programa ambiental "menos papel, más gestión" como parte del concurso interno "Invima Soy Yo", estrategia para la construcción de una cultura organizacional integral.
3. Sensibilización de temas ambientales por medio del juego la culebrita a la Dirección de alimentos y bebidas y la Dirección de Medicamentos y productos Biológicos entre ellos el "programa ambiental menos papel, más gestión".
IV. Implementación Fase II del sistema de gestión de seguridad y privacidad de la información en el Invima 2016:
Se ha venido trabajando en la reestructuración de un modelo de seguridad de la información a la construcción e implantación de un Sistema de Gestión de Seguridad y Privacidad de la Información (SGSPI), con base en los avances obtenidos hasta el momento, para lo cual se contrató un oficial de seguridad que realizará actividades encaminadas en el fortalecimiento del sistema. 
</t>
  </si>
  <si>
    <t>Para el segundo trimestre de 2017 se han aprobado  por parte del Comité Institucional de Desarrollo administrativo diez (10) Tablas de Retención Documental-TRD mediante acta No. 04 del 26 de abril de 2017, para un total a la fecha de 42 TRD aprobadas: 
. En Acta No. 004 de 2017 de Comité Institucional de Desarrollo Administrativo de fecha 26 de Abril de 2017, se aprobaron  10 TRD de las siguientes dependencias: Oficina de Laboratorios y Control de Calidad, Grupo de Laboratorio de Organismos Genéticamente Modificados, Grupo de Laboratorio de Productos Biológicos, Grupo Laboratorio de Productos Farmacéuticos y Otras Tecnologías, Grupo de Laboratorio Físico- Mecánico de Dispositivos Médicos y Otras Tecnologías, Grupo de Laboratorio Fisicoquímico de Alimentos y Bebidas,  Grupo de Laboratorio de Microbiología de Alimentos y Bebidas, Oficina de Atención al Ciudadano, Grupo de Procesos y Reclamaciones y el  Grupo de Trámites y Servicios.</t>
  </si>
  <si>
    <t>Para la actividad en mención no se tienen avances teniendo en cuenta que los sistemas de gestión de documentos electrónicos, se encuentran inmersos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</si>
  <si>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 xml:space="preserve">El censo de establecimientos vigilados del Invima ascendió a 12.565; correspondientes a industrias de diferentes tipos de productos, tales como alimentos, medicamentos, dispositivos médicos, cosméticos, plantas de beneficio de bovinos, porcinos, aves y otras especies, bancos de sangre, bancos de tejidos encargados de proveer tejido cardiovascular, tejido corneal y ocular, membrana amniótica, tejido osteomuscular y piel. La mayor proporción de vigilados corresponde a la industria de alimentos con 56%; le sigue dispositivos médicos con el 21.6%, cosméticos con 9.4%, medicamentos con 7.5% y plantas de beneficio con 4.8%. También vigila 83 bancos de sangre y 18 bancos de tejidos. De 12.565 establecimientos vigilados, el 25.6% se encuentran en riesgo “alto”, el 60.5% en riesgo “moderado” y el 13.7% en riesgo “bajo”. También aparecen 11 clínicas (medicamentos) en “riesgo Muy  Alto” debido al suministro de un medicamento falsificado (surfactante pulmonar), 2 bancos de sangre, 1 establecimiento de dispositivos médicos y 1 banco de tejidos, lo que requiere vigilancia especial.
Medicamentos y Productos Biológicos: se realizaron 213  capturas las cuales fueron gestionadas, generando como productos para este periodo: 2 informes de seguridad en medicamentos para la sala especializada de medicamentos y productos Biológicos, 16 informes para profesionales de la salud que se encuentran publicados en la página del Invima y 9 alertas sanitarias publicadas.
De igual manera se realiza vigilancia sanitaria de acuerdo a los resultados obtenidos en  los siguientes programas:
Programa de Farmacovigilancia: Se realizaron tres (3) videoconferencias con los integrantes de los nodos Centro-Sur, Caribe y Llanos en las cuales se realizó seguimiento y se evaluaron avances en la implementación de programas territoriales de farmacovigilancia. Se realizaron tres (3) reuniones de forma presencial en la ciudad de Bogotá D.C, la primera con la Secretaria Departamental de Salud de Meta  y las otras dos con la Secretaria Distrital de Salud de Bogotá.  Aprovechando las visitas de seguimiento a la implementación de programas institucionales de farmacovigilancia, y con el apoyo de las entidades territoriales respectivas se realizaron tres (3) capacitaciones a prestadores del departamento de Tolima, Guainía y Guaviare. Adicional a las mencionadas se realizaron cinco (5) capacitaciones, tres (3) de ellas a solicitud y contando con el apoyo de entidades territoriales de salud de Nariño, Cauca y Risaralda, una (1) solicitada por la entidad territorial de salud municipal de Zipaquirá y la quinta a solicitad de sociedad de carácter privado ASCONI. Finalmente se ejecutaron presencialmente dos (2) reuniones regionales de farmacovigilancia con los integrantes de los Nodos Eje Cafetero y Centro Sur respectivamente. 
Programa De Muestra de la Calidad: Se verificaron las necesidades para analizar los principios activos seleccionados. Se inició el proceso de contratación de los reactivos, estándares y columnas requeridas para llevar a cabo el programa en 2017. Se realizó acompañamiento a 21 secretarías de salud con el fin de dar lineamientos para la toma de muestras del programa vigencia 2017 y comunicar resultados y acciones a tomar a partir de dichos resultados. Se programaron  toma de muestras de suplementos dietarios para verificación de contenido de sustancias no declaradas. Se realizó visita a 5 establecimientos fabricantes y/o titulares de registro sanitario con el fin de verificar en análisis de calidad  de 6 principios activos y 4 formas farmacéuticas diferentes.
Articulación Interinstitucional  y participación en la Red puntos focales de Farmacovigilancia de las Américas de acuerdo a lo siguiente: 
* Ejecución de la segunda reunión convenio Interadministrativo  646 de 2013 Invima-INS. Trazabilidad de ESAVI reportados la Invima frente base de SIVIGILA (25 de Abril).
* Desarrollo de dos reuniones de la Mesa de articulación Interinstitucional entre el Ministerio de Salud y de la Protección Social (MSPS), Instituto Nacional de Salud (INS)  e Invima, con las siguientes temáticas:
- Programación de reuniones y temas de trabajo año 2017 (26 de abril).
- Análisis del Protocolo de vigilancia en salud pública - ESAVI 2017 (22 de mayo).
* Participación en la reunión de los comités nacionales de contención y de certificación de la erradicación de polio, para verificar el informe final del plan de contención de polio virus enviado OPS. (11 de mayo)
* Participación en mesa de gestión PAI en sala situacional del INS, Informe de avances en el fortalecimiento de la vigilancia de biológicos Invima. (24 de mayo)
* Desarrollo de reunión de Invima con el MSPS-PAI, con las siguientes temáticas:
- Excursiones de red de Frío
- Tiempo de respuesta ante reportes de ciudadano y quejas en caso ESAVI.
- Procedimiento toma de temperatura a las salidas del almacén del MSPS. 
- Propuesta de revisión de los insertos de las vacunas adquiridas por el Estado- (PAI NACIONAL)
(25 de mayo)
* Participación en las dos primeras jornadas de actualización frente al manejo de eventos inmunoprevenibles. Realización de la presentación: Funciones del Invima en el manejo de ESAVI Graves. (12 y 22 de junio)
Alimentos y Bebidas: Se realiza la elaboración del listado priorizado por enfoque de riesgo, teniendo como base el modelo SOA y la información reportada por los grupos técnicos de la DAB. Autorización de 6 Incentivos promocionales para contacto con alimentos, 57 solicitudes aprobadas de piezas publicitarias. Durante el  semestre  se han presentado 8 alertas sanitarias asociadas a alimentos.
En cuanto a la  Implementación del decreto 1500, se realiza la emisión de 400 resoluciones por las cuales se otorga la Autorización Sanitaria Provisional a plantas de beneficio, además de  los siguientes avances: 
• Otorgación de autorizaciones sanitarias a 8 establecimientos bajo Decreto 1500 de 2007.
Segundo trimestre: Con la entrada del Decreto 1282 de 2016 el Invima realizó la expedición de 436 Resoluciones de Autorización Sanitaria Provisional
• Tres establecimientos han dado cumplimento a total de requisitos establecidos en el Decreto 1500 de 2007.
Así mismo se realiza una vigilancia sanitaria de acuerdo a los siguientes programas:
Programa Nacional de Vigilancia y control de microorganismos patógenos  y calidad microbiológica y fisicoquímica en alimentos y Bebidas, Programa Nacional de vigilancia y control de nutrientes de interés en Salud Pública: En cuanto al avance de este es necesario tener en cuenta que los avances técnicos de ejecución se evidenciarán durante el segundo semestre de la presente vigencia, ya que en el primer semestre están definidas las actividades de planeación de los Proyectos asociados a este programa. Planes a ejecutar año 2017, verificación de queso fresco, agua envasada, derivados cárnicos listos para el consumo, plan de verificación plantas de exportación, verificación productos de la pesca Unión Europea, verificación Vibrio Cólera, monitoreo pollo importado, monitoreo de campilobacter canales de ave, monitoreo piezas de pollo salmonella spp, monitoreo Triquinella. 
Programa Nacional de Riesgos Quimicos: En el segundo trimestre se continuo el muestreo para aves, bovinos, porcinos y leche iniciados en el II semestre de 2016. Se inició muestreo para el plan de acuicultura y se enviaron lineamientos para tomas de muestra del plan en productos de la pesca en establecimientos autorizados a exportar a la Unión Europea y se envió lineamientos para toma de muestras de los planes para rotulado de OGM y OGM Ecológico.
Además de realizar la gestión y emisión de Certificación en BPM de 0 establecimientos (se realizaron dos visitas de certificación pero están pendientes de segunda visita para verificar requerimientos para poder certificarse)  y 6 en HACCP. Elaboración de 9 Constancias de Materias Primas para exportación de Productos a la Unión Europea. Se realizaron tres visitas para Certificación como Operador Económico Autorizado: 1) Alpina.  2)  Ingredion – Cali  (Valle del Cauca): 7 al 9 de junio de 2017.  3) Team Foods – Bogotá, D.C. y Barranquilla (Atlántico): 21 al 23 de junio de 2017
Dispositivos Médicos y Otras Tecnologías: Para el segundo trimestre del año, el universo de establecimientos certificados competencia de la Dirección de Dispositivos Médicos y Otras Tecnologías son:
Dispositivos Médicos (2.309 Importadores y 493 Fabricantes), Reactivos de Diagnóstico In Vitro (274 Importadores y 30 Fabricantes), 80 establecimientos de Salud Visual y Ocular y 96 Laboratorios de Tecnología Ortopédica.
Adicionalmente, 18 Bancos de Tejidos, 4 Centros de Almacenamiento Temporal y 32 Bancos de Gametos y Embriones.
De otra parte, las certificaciones emitidas durante el periodo comprendido entre el 01 de abril y el 30 de junio de 2017, son las siguientes:
Se emitieron 18 Certificaciones para la apertura y funcionamiento de establecimientos que fabrican y adaptan Dispositivos Médicos sobre medida de tecnología ortopédica externa, 7 Certificación en Condiciones Sanitarias de Dispositivos Médicos, 2 Certificaciones en Capacidad de Producción sobre Medida de Salud Visual y Ocular, 14 Certificaciones en Capacidad de Almacenamiento y Acondicionamiento de Reactivos de Diagnostico In Vitro, 62 Certificaciones en capacidad de almacenamiento y acondicionamiento de Dispositivos Médicos y 2 Certificación de Buenas Prácticas y Condiciones Sanitarias a Bancos de Tejidos y Médula Ósea.
Así mismo se realiza vigilancia sanitaria de acuerdo a los siguientes programas:
Programa Nacional de Tecnovigilancia-Gestión de reportes: Durante el segundo trimestre del año 2017, se gestionaron en el Programa Nacional de Tecnovigilancia un total de 2035 reportes asociados al uso de Dispositivos Médicos, de los cuales el 6.33% son eventos adversos serios, el 18.52% eventos adversos no serios, el 4.22% incidentes adversos serios, y el 70.90% corresponden a incidentes adversos no serios.
Gestión de Alertas Sanitarias, Informes de Seguridad y Recall: Durante el segundo trimestre del año 2017, y como resultado del monitoreo diario en agencias sanitarias internacionales de referencia, se evidenció que a Colombia aplicaron un total de 2 Alertas Sanitarias, 46 Informes de Seguridad y 31 Recall, para un total de 79 reportes; de este total, el 28.76% están relacionados con Equipos Biomédicos de Tecnología Controlada, y el 73.41% restante a Dispositivos Médicos.
Red Nacional de Tecnovigilancia: Durante el segundo trimestre del año 2017, se inscribieron a la Red Nacional de Tecnovigilancia un total de 1279 referentes, el porcentaje de inscripción por tipo de actor fue el siguiente: Instituciones Prestadoras de Servicios de Salud el 53,29%, Profesionales de Salud Independientes el 30,72%, Importadores y Fabricantes el 4,87%, y el 11.12% restante corresponde a otros actores del programa.
Programa Nacional de Reactivovigilancia-Gestión de Efectos Indeseados: Durante el segundo trimestre del año, se gestionaron un total de 56 reportes en el Programa Nacional de Reactivovigilancia, de los cuales han sido incidentes relacionados con el uso de los Reactivos de Diagnóstico In Vitro específicamente falsos positivos de pruebas rápidas de HIV y pruebas rápidas para identificación de embarazos.
Gestión de Alertas Sanitarias, Informes de Seguridad y Recall: Durante el segundo trimestre del año 2017, y como resultado del monitoreo diario en agencias sanitarias internacionales de referencia, se evidenció que a Colombia aplicaron un total de 2 Alertas Sanitarias, 17 Informes de Seguridad, y 12 Retiros del Producto del Mercado.
Red Nacional de Reactivovigilancia: Durante el segundo trimestre del año, se realizaron 321 inscripciones a la Red Nacional de Reactivovigilancia, que corresponden a Prestadores de Servicios de Salud, Laboratorios Clínicos, e Importadores y Fabricantes.
Programa De Muestra de la Calidad: Durante el segundo trimestre del año 2017, se realizó la programación de toma de muestras de preservativos y suturas por parte de la Dirección de Dispositivos Médicos. La Dirección de Operaciones Sanitarias realizó la toma de 9 muestras, 4 preservativos y 5 de suturas, las cuales se entregaron a la Oficina de Laboratorios para su análisis correspondiente.  Para estas muestras, se obtuvieron resultados conformes en las 4 muestras de preservativos. No se han recibido resultados de suturas.  
</t>
  </si>
  <si>
    <t>En noviembre del 2016 El Invima fue galardonada por presentar mayor avance en la implementación de las recomendaciones generales del Programa Nacional del Servicio al Ciudadano del Departamento Nacional de Planeación (DNP), en la categoría “Implementación de la metodología del mejoramiento del sistema de servicio al ciudadano.
Para el 2017 se formula proyecto para la descentralización de radicación algunos trámites Invima, con el fin de mejorar la prestación de servicio a nivel regional, durante el segundo trimestre del 2017 se ha realizado:
• Se realizaron actividades de registratón   en las ciudades de Pasto, Bucaramanga, Montería, Barranquilla, Medellín y Villavicencio donde se radican trámites de registros de alimentos.
• Se realizan las solicitudes y actividades necesarias para la implementación de prueba piloto de trámites de plantas de beneficio en los Grupos de Trabajo territorial a través de entrenamientos.</t>
  </si>
  <si>
    <t>El Grupo de Talento Humano, tiene determinado un Plan estratégico, enfocado y articulado con la planeación de Talento Humano, el cual considera el propósito, las funciones y el tipo de entidad, orientado al  cumplimiento de los siguientes aspectos: 
- La gestión de la información en el SIGEP, demuestra un cumplimiento de servidores con hojas de vida y vinculación completa del 99%.
- El Plan Estratégico de talento humano, incluye un Plan Institucional de Capacitación, que se ejecuta de acuerdo con lo planificado y comportamentales, así como el mejoramiento continuo en el desempeño laboral, en este trimestre en materia de Proyectos de Aprendizaje en Equipo, se han presentado 20 solicitudes de capacitación y se ha dado trámite a 6 solicitudes para crédito educativo Icetex, el cual busca fortalecer las competencias laborales, de los servidores públicos. El Plan de Inducción y Reinducción se ejecuta de acuerdo con lo planificado, en el segundo trimestre se realizaron 4 Jornadas de Inducción, con asistencia de 7 Servidores Públicos, con una intensidad horaria de 29 horas, facilitando y fortaleciendo la integración del servidor público a la cultura organizacional del Instituto y brindarle así un entrenamiento en el sitio de trabajo, igualmente, se realizaron 88 entrenamientos en puesto de trabajo, por ingreso de Servidores Públicos, traslados y cambio de grado. 
- En el Sistema de Seguridad y Salud en el Trabajo, para este segundo trimestre se da cumplimiento a lo mencionado en los Programas de Vigilancia Epidemiológica, destacando actividades como lanzamiento de la estrategia "Líderes de pausas activas", seguimiento de los casos positivos con signos sospechosos de TBC, elaboración del informe de la batería de riesgo psicosocial,  mes de la salud en las sedes de Bogotá, destacando la prevención en caídas y autocuidado, en capacitación en SST, se desarrollaron temas como la identificación de sustancias químicas - Hoja de seguridad, cómo reportar un accidente laboral-diferencia entre accidente e incidente, seguridad en autocuidado basado en el comportamiento y sensibilización en orden y aseo, entre otros temas enfocados en materia de SST. 
- Se da cumplimiento en el segundo trimestre, al procedimiento de Evaluación del Desempeño Laboral arrojando un resultado de 412 de servidores de carrera administrativa evaluados, 836 provisionales y 20 no gerentes públicos.
- Se cuenta con un manual de funciones y competencias ajustado a las directrices vigentes.
Se continúa con la implementación del programa de bilingüismo con 140 servidores públicos inscritos.  El Invima incursionó en el Programa de Estado Joven a través de la Caja de Compensación,  se implementó el programa de Estado Joven en la entidad con 21 vacantes, se ha realizado la divulgación del programa Servimos y se impactado a nivel nacional a todos los servidores de la Entidad.</t>
  </si>
  <si>
    <t>En el segundo trimestre, se da cumplimiento a lo descrito en el procedimiento de Evaluación del Desempeño Laboral, el cual califica a los Servidores Públicos vinculados en carrera administrativa, periodo de prueba, libre nombramiento y remoción no gerentes públicos y de provisionalidad, así: 412 de servidores de carrera administrativa, 836 provisionales y 20 no gerentes públicos.
Así mismo, cabe destacar, que los funcionarios de carrera administrativa como los de libre nombramiento y remoción no gerentes públicos, son evaluados por el periodo del 1° de febrero de 2017 al 31 de enero de 2018, para lo cual la primera evaluación parcial semestral (1° de febrero de 2017 al 31 julio de 2017), será realizada con corte al 31 de julio de 2017. La medición del rendimiento laboral de los servidores públicos vinculados en provisionalidad, se realiza por el periodo del 1° de abril de 2017 al 31 de marzo de 2018, para lo cual la primera medición parcial eventual (1° de abril de 2017 al 30 de septiembre de 2017) será realizada con corte al 30 de septiembre de 2017. Se implementó para efecto de evaluación del desempeño el Acuerdo 565 de 2016  expedido por la CNSC y se adoptó mediante acto administrativo  el nuevo modelo de evaluación de Acuerdos de Gestión para Gerentes Públicos expedido por el DAFP.
Actualmente no hay funcionarios en periodo de prueba, por lo tanto no se cuenta con un número de evaluaciones realizadas para el segundo trimestre ya que las mismas se realizarán el 31 de julio y el 30 de septiembre de 2017.</t>
  </si>
  <si>
    <t>Cumpliendo con lo establecido en el Plan Estratégico de empleo público y siguiendo las recomendaciones de la OCDE, se han adelantado las siguientes actividades:
• Curso  Inspección Ante y Postmortem de aves (20 Funcionarios)
• VII Congreso de Contratación (1 Funcionario)
• Curso  Marco Normativo de Gobierno (Resolución 533 de 2015 y sus modificaciones) (1 Funcionario)
• Argumentación verbal y escrita para abogados (1 funcionario)
• III Foro del Sistema de Gestión de Seguridad y salud y trabajo, (1 funcionario)
• VII Congreso Nacional de Derecho Disciplinario (1 Funcionario)
• residuos de productos fitosanitarios, (1 Funcionario)
• Mejora de la formación para aumentar la seguridad alimentaria (BTSF) componente del programa BTSF-WORLD para el periodo 2013-2017, (1 Funcionario)
• Al IX Congreso Nacional de Presupuesto Público (1 funcionario)
• Third International Meeting for Regulation of Animal Biotechnology (1 funcionario)
• Excel Básico (20 funcionarios)
• Seminario – Taller “Mejoramiento de las competencias de atención al ciudadano” ( 94 funcionarios)
• Bilingüismo (140 funcionarios)
• Derecho Disciplinario (6 funcionarios)
• Diplomado en Alta Dirección del Estado (1funcionario)
• Actualización en la norma ISO 9001:2015 con énfasis en redacción de hallazgos (50 funcionarios)
• Gestión del Talento Humano y variables de riesgo psicosocial (16 funcionarios )
• Competencias Gerenciales (3 funcionarios)
• Evaluación del Desempeño  (2 funcionarios)
• Contratación Estatal (10 funcionarios)
• Coaching Como Una Herramienta Gerencial  (1 funcionario)
• Sistema nacional de estudios y encuestas poblacionales y análisis de situación de salud (10 funcionarios)
• Curso EPINFO  (10 funcionarios)
• Trabajo en equipo, liderazgo y comunicación asertiva (7 funcionarios )</t>
  </si>
  <si>
    <t>En el segundo trimestre de la vigencia se formalizaron los procesos precontractuales, que permitirán su adjudicación en el tercer trimestre de la vigencia con el fin de respaldar lo siguiente: 
1. Adquisición e instalación de plataforma salva - escaleras para la sede administrativa de la ciudad de Bogotá ubicada en la carrera 10 no. 64 - 60 barrio chapinero
2. Adecuaciones de acuerdo con las necesidades de la infraestructura física de los laboratorios del Invima
3. Certificación del reglamento técnico de las instalaciones eléctricas (retie) instaladas en la sede del grupo de trabajo territorial occidente 1 ubicado en la ciudad de Medellín
4. Renovación de la garantía y soporte del sistema de acceso bytte access propiedad del Invima
5. Realización de las adecuaciones para las salas amigas y otras adecuaciones menores para las sedes administrativas del Invima</t>
  </si>
  <si>
    <t>• Frente a la participación en la Red puntos focales de Farmacovigilancia de las Américas, se ha asistido a 4 reuniones virtuales para intercambio de experiencias y análisis de temas críticos que pueden impactar la salud de las poblaciones de la región, con aportes en los análisis internacionales que se están realizando con relación a los medicamentos retirados.
• Dentro del programa nacional de farmacovigilancia: Se realizaron tres (3) videoconferencias con los integrantes de los nodos Centro-Sur, Caribe y Llanos en las cuales se realizó seguimiento y se evaluaron avances en la implementación de programas territoriales de farmacovigilancia. Se realizaron tres (3) reuniones de forma presencial en la ciudad de Bogotá D.C, la primera con la Secretaria Departamental de Salud de Meta  y las otras dos con la Secretaria Distrital de Salud de Bogotá.  Aprovechando las visitas de seguimiento a la implementación de programas institucionales de farmacovigilancia, y con el apoyo de las entidades territoriales respectivas se realizaron tres (3) capacitaciones a prestadores del departamento de Tolima, Guainía y Guaviare. Adicional a las mencionadas se realizaron cinco (5) capacitaciones, tres (3) de ellas a solicitud y contando con el apoyo de entidades territoriales de salud de Nariño, Cauca y Risaralda, una (1) solicitada por la entidad territorial de salud municipal de Zipaquirá y la quinta a solicitad de sociedad de carácter privado ASCONI. Finalmente se ejecutaron presencialmente dos (2) reuniones regionales de farmacovigilancia con los integrantes de los Nodos Eje Cafetero y Centro Sur respectivamente.
• En la Gestión de Alertas sanitarias de la Dirección de Medicamentos y productos biológicos, se realizaron 213 capturas las cuales fueron gestionadas, generando 2 informes de seguridad en medicamentos para la sala especializada de medicamentos y productos Biológicos, 16 informes para profesionales de la salud que se encuentran publicados en la página del Invima y 9 alertas sanitarias publicadas.
• Enmarcado en el programa demuestra la calidad, se verificaron las necesidades para analizar los principios activos seleccionados. Se inició el proceso de contratación de los reactivos, estándares y columnas requeridas para llevar a cabo el programa en 2017. Se realizó acompañamiento a 21 secretarías de salud con el fin de dar lineamientos para la toma de muestras del programa vigencia 2017 y comunicar resultados y acciones a tomar a partir de dichos resultados. Se programaron  toma de muestras de suplementos dietarios para verificación de contenido de sustancias no declaradas. Se realizó visita a 5 establecimientos fabricantes y/o titulares de registro sanitario con el fin de verificar en análisis de calidad  de 6 principios activos y 4 formas farmacéuticas diferentes.
• Frente a las actividades de Articulación Interinstitucional, se ejecutó la segunda reunión del convenio Interadministrativo  646 de 2013 Invima-INS, para trazabilidad de ESAVI reportados la Invima frente base de SIVIGILA (25 de Abril). 2 reuniones de la Mesa de articulación Interinstitucional entre el Ministerio de Salud y de la Protección Social (MSPS), Instituto Nacional de Salud (INS)  e Invima, para tratar temas relacionados con la Programación de reuniones y temas de trabajo año 2017 (26 de abril), Análisis del Protocolo de vigilancia en salud pública, ESAVI 2017 (22 de mayo), Participación en la reunión de los comités nacionales de contención y de certificación de la erradicación de polio, y verificar el informe final del plan de contención de polio virus enviado OPS. (11 de mayo), Participación en mesa de gestión PAI en sala situacional del INS, Informe de avances en el fortalecimiento de la vigilancia de biológicos Invima. (24 de mayo). Adicionalmente se han desarrollado reuniones de invima con el MSPS-PAI, para tratar las excursiones de red de Frío, tiempo de respuesta ante reportes de ciudadano y quejas en caso ESAVI., Procedimiento toma de temperatura a las salidas del almacén del MSPS, Propuesta de revisión de los insertos de las vacunas adquiridas por el Estado- (PAI NACIONAL) (25 de mayo), Participación en las dos primeras jornadas de actualización frente al manejo de eventos inmunoprevenibles., con presentación de las Funciones del Invima en el manejo de ESAVI Graves. (12 y 22 de junio), etc.</t>
  </si>
  <si>
    <t>Previo a la audiencia pública, el Instituto realizó cuatro mesas de trabajo lideradas por los directores misionales con los usuarios para atender inquietudes y sugerencias sobre diversos temas de interés contando con la participación de aproximadamente 190 representantes de la industria, agremiaciones, microempresarios, titulares de registros sanitarios y ciudadanos en general. Se realizó la audiencia pública de Rendición de Cuentas 2016 el día 15 de Marzo de 2017 contando con 184 personas de manera presencial y 1926 reproducciones a través de la página web participando de manera activa en la audiencia vía streaming.
Mediante redes sociales obtuvimos  6.014 impresiones mediante Twitter y Facebook alcanzó a 17.119 personas.
Así mismo se realizó una encuesta de evaluación a la estrategia de Rendición de Cuentas en la cual, de manera general, se obtuvieron los siguientes resultados:
* 90% de los participantes afirma que el evento fue claro y preciso
* De acuerdo con el 92% de los participantes, las actividades de rendición de cuentas son fundamentales para participación ciudadana
* 83,9% opina que la gestión del Invima ha sido efectiva para garantizar la salud pública en Colombia
* Para el 71,2% cambio la percepción acerca de la gestión del Invima
* Según el 86,8%, la invitación y la página web son medios expeditos para convocar, el 86.8%
*  El 79.5% conoció las actividades de dialogo, información e incentivos. 
El Instituto realiza rendición de cuentas de forma permanente de su gestión a través de información, dialogo e incentivos, permitiendo así la participación activa de nuestro grupo de interés y de la ciudadanía en general, con el principal fin de interactuar, proponer y generar acciones específicas para la gestión institucional.  Mediante el botón de Rendición de Cuentas de la página web se evidencias los espacios de información visualizando los informes de PQRDS, Invima en Cifras, Informe al congreso, Serie Web 2016 "A lo Sánchez", en los espacios de diálogo los Conversatorio normatividad sanitaria y penal, Asistencia técnica implementación Decreto 1500 de 2007, Eventos regionales de alimentos y bebidas, encuestas página web, entre otros.
También contamos con diferentes canales de comunicación (página web, redes sociales, atención presencial), facilitando al Ciudadano la interacción en relación con desarrollo de actividades encaminadas a una gestión transparente y más eficiente.
Se remite correo el 27 de abril de 2017 a las Direcciones Misionales solicitando que actividades de participación ciudadana van a realizar durante el año y con esta información se actualizó el Plan de Participación Ciudadana 2017. el documento se encuentra en el Link https://www.invima.gov.co/images/pdf/documentos_tramite/participacion_ciudadana/2017/PLAN-DE-PARTICIPACION-CIUDADANO-2017-.pdf</t>
  </si>
  <si>
    <t>En el marco de las acciones encaminadas a la comunicación más efectiva entre la entidad y los ciudadanos y como una forma de promover el uso y consumo responsable de los productos objeto de vigilancia del Instituto, Invima lanzó en 2016 “A lo Sánchez”: Serie web de 8 capítulos transmitidos por redes sociales y canal institucional, que logró más de 2 millones de reproducciones y 10.255.292 personas alcanzadas mediante las publicaciones de Publimetro, Youtube y Facebook.
El Invima es la sexta entidad más transparente de acuerdo con el Índice de Transparencia Nacional de las Entidades Públicas 2015-2016 y primera en el sector salud, presentando un avance en la calificación y mejorando 8 puestos respecto a la medición anterior.
Se mantiene actualizado el botón de transparencia y acceso a la información pública y se hace control permanente de la información contenida  y la última actualización del inventario de información (Registros de activos de información, Índice de información clasificada y reservada, Esquema de publicación es del 20 de abril de 2017 .Ver boton de rendición de cuentas página. https://www.invima.gov.co/rendici%C3%B3n-de-cuentas-pagina-inicio</t>
  </si>
  <si>
    <t>Las actividades evidenciadas en el seguimiento realizado por la Oficina de Control Interno, están relacionadas con el respectvo indicador. 
Es importante seguir con la actualización de la información del boton de transparencia.</t>
  </si>
  <si>
    <t>La Información del CUM (Código único de medicamentos), se mantiene con la actualización mensual de la información de los medicamentos para el usuario final en el sitio web institucional www.invima,gov.co, igualmente en el sitio de datos abiertos del estado nacional y el servicio de consulta a SISMED que se expone  mediante web service.
La Implementación del IUM (Identificador único de Medicamentos) Actualmente se encuentra en producción, consumiendo el servicio web de la información del IUM - Ministerio de Salud y protección Social e Invima.
Link https://www.invima.gov.co/tramites-y-servicios/2015-11-30-21-21-30/consultas-registros-y-documentos-asociados/213-tramites-y-servicios/consultas-registros-y-documentos-asociados/806-listado-codigo-unico-de-medicamentos.html</t>
  </si>
  <si>
    <t>Para el segundo trimestre del año, el Grupo de Gestión Contractual ha iniciado publicaciones en el SECOP II iniciando con mínimas cuantías. A la fecha se han publicado las IP032 e IP038, se publicará pronto la mínima cuantía IP040</t>
  </si>
  <si>
    <t>Se sugiere realizar gestión ante el Deparatamento Nacional de Planeación para la asignación de recursos y así cumplir con la actividad.</t>
  </si>
  <si>
    <t>Se recomienda  mantener encuestas de percepción para conocer la calidad del servicio que presta el Invima  en cada uno de los canales de comunicación, con el fin de contar con la persepción  de los usuarios.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</si>
</sst>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27"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
      <sz val="7"/>
      <color theme="1"/>
      <name val="Arial"/>
      <family val="2"/>
    </font>
    <font>
      <sz val="6"/>
      <color theme="1"/>
      <name val="Arial"/>
      <family val="2"/>
    </font>
  </fonts>
  <fills count="9">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37">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7" fillId="0" borderId="3" xfId="0" applyFont="1" applyBorder="1" applyAlignment="1" applyProtection="1">
      <alignment vertical="center" wrapText="1"/>
    </xf>
    <xf numFmtId="0" fontId="7" fillId="8" borderId="3" xfId="0" applyFont="1" applyFill="1" applyBorder="1" applyAlignment="1" applyProtection="1">
      <alignment horizontal="center" vertical="center" wrapText="1"/>
    </xf>
    <xf numFmtId="0" fontId="7" fillId="8" borderId="3" xfId="0" applyFont="1" applyFill="1" applyBorder="1" applyAlignment="1" applyProtection="1">
      <alignment vertical="center" wrapText="1"/>
    </xf>
    <xf numFmtId="0" fontId="7" fillId="0" borderId="3" xfId="0" applyFont="1" applyBorder="1" applyAlignment="1" applyProtection="1">
      <alignment vertical="center" wrapText="1"/>
      <protection locked="0"/>
    </xf>
    <xf numFmtId="0" fontId="25" fillId="0" borderId="3" xfId="0" applyFont="1" applyBorder="1" applyAlignment="1" applyProtection="1">
      <alignment vertical="center" wrapText="1"/>
      <protection locked="0"/>
    </xf>
    <xf numFmtId="0" fontId="7" fillId="0" borderId="3" xfId="0" applyFont="1" applyFill="1" applyBorder="1" applyAlignment="1" applyProtection="1">
      <alignment vertical="center" wrapText="1"/>
      <protection locked="0"/>
    </xf>
    <xf numFmtId="0" fontId="3" fillId="0" borderId="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25" fillId="0" borderId="3" xfId="0" applyFont="1" applyFill="1" applyBorder="1" applyAlignment="1" applyProtection="1">
      <alignment vertical="center" wrapText="1"/>
      <protection locked="0"/>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24" fillId="6" borderId="0" xfId="0" applyFont="1" applyFill="1" applyAlignment="1" applyProtection="1">
      <alignment horizontal="center"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7" fillId="8" borderId="3" xfId="0" applyFont="1" applyFill="1" applyBorder="1" applyAlignment="1" applyProtection="1">
      <alignment horizontal="center" vertical="center" wrapText="1"/>
    </xf>
    <xf numFmtId="0" fontId="3" fillId="0" borderId="3" xfId="0" applyFont="1" applyBorder="1" applyAlignment="1" applyProtection="1">
      <alignment horizontal="left" vertical="center" wrapText="1"/>
      <protection locked="0"/>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8" borderId="5"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8" borderId="11" xfId="0" applyFont="1" applyFill="1" applyBorder="1" applyAlignment="1" applyProtection="1">
      <alignment horizontal="center" vertical="center" wrapText="1"/>
    </xf>
    <xf numFmtId="0" fontId="3" fillId="0" borderId="5"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5"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26" fillId="0" borderId="5" xfId="0" applyFont="1" applyFill="1" applyBorder="1" applyAlignment="1" applyProtection="1">
      <alignment horizontal="left" vertical="center" wrapText="1"/>
      <protection locked="0"/>
    </xf>
    <xf numFmtId="0" fontId="26" fillId="0" borderId="11" xfId="0" applyFont="1" applyFill="1" applyBorder="1" applyAlignment="1" applyProtection="1">
      <alignment horizontal="left" vertical="center" wrapText="1"/>
      <protection locked="0"/>
    </xf>
    <xf numFmtId="0" fontId="7" fillId="8" borderId="3"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9" fillId="0" borderId="5"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647699</xdr:colOff>
      <xdr:row>0</xdr:row>
      <xdr:rowOff>114301</xdr:rowOff>
    </xdr:from>
    <xdr:to>
      <xdr:col>0</xdr:col>
      <xdr:colOff>2390774</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699" y="114301"/>
          <a:ext cx="1743075"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workbookViewId="0">
      <pane ySplit="25" topLeftCell="A26" activePane="bottomLeft" state="frozen"/>
      <selection pane="bottomLeft"/>
    </sheetView>
  </sheetViews>
  <sheetFormatPr baseColWidth="10" defaultRowHeight="15" x14ac:dyDescent="0.25"/>
  <cols>
    <col min="1" max="1" width="12.7109375" customWidth="1"/>
    <col min="2" max="2" width="63.28515625" customWidth="1"/>
  </cols>
  <sheetData>
    <row r="22" spans="1:3" ht="15.75" thickBot="1" x14ac:dyDescent="0.3"/>
    <row r="23" spans="1:3" x14ac:dyDescent="0.25">
      <c r="A23" s="76" t="s">
        <v>830</v>
      </c>
      <c r="B23" s="77"/>
      <c r="C23" s="78"/>
    </row>
    <row r="24" spans="1:3" x14ac:dyDescent="0.25">
      <c r="A24" s="79"/>
      <c r="B24" s="80"/>
      <c r="C24" s="81"/>
    </row>
    <row r="25" spans="1:3" ht="24" customHeight="1" thickBot="1" x14ac:dyDescent="0.3">
      <c r="A25" s="82"/>
      <c r="B25" s="83"/>
      <c r="C25" s="84"/>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47.85546875" style="14" customWidth="1"/>
    <col min="2" max="2" width="30" style="14" customWidth="1"/>
    <col min="3" max="3" width="89.42578125" style="14" customWidth="1"/>
    <col min="4" max="8" width="9.42578125" style="14" customWidth="1"/>
    <col min="9" max="16384" width="11.42578125" style="14"/>
  </cols>
  <sheetData>
    <row r="1" spans="1:8" x14ac:dyDescent="0.25">
      <c r="B1" s="134" t="s">
        <v>795</v>
      </c>
      <c r="C1" s="135"/>
      <c r="D1" s="135"/>
      <c r="E1" s="135"/>
    </row>
    <row r="2" spans="1:8" x14ac:dyDescent="0.25">
      <c r="B2" s="135"/>
      <c r="C2" s="135"/>
      <c r="D2" s="135"/>
      <c r="E2" s="135"/>
    </row>
    <row r="3" spans="1:8" x14ac:dyDescent="0.25">
      <c r="B3" s="135"/>
      <c r="C3" s="135"/>
      <c r="D3" s="135"/>
      <c r="E3" s="135"/>
    </row>
    <row r="4" spans="1:8" x14ac:dyDescent="0.25">
      <c r="B4" s="135"/>
      <c r="C4" s="135"/>
      <c r="D4" s="135"/>
      <c r="E4" s="135"/>
    </row>
    <row r="5" spans="1:8" x14ac:dyDescent="0.25">
      <c r="B5" s="135"/>
      <c r="C5" s="135"/>
      <c r="D5" s="135"/>
      <c r="E5" s="135"/>
    </row>
    <row r="6" spans="1:8" x14ac:dyDescent="0.25">
      <c r="A6" s="40"/>
    </row>
    <row r="7" spans="1:8" ht="43.5" customHeight="1" x14ac:dyDescent="0.25">
      <c r="A7" s="136" t="s">
        <v>792</v>
      </c>
      <c r="B7" s="136"/>
      <c r="C7" s="136"/>
      <c r="D7" s="136"/>
      <c r="E7" s="136"/>
      <c r="F7" s="136"/>
      <c r="G7" s="136"/>
      <c r="H7" s="136"/>
    </row>
    <row r="8" spans="1:8" ht="20.25" customHeight="1" x14ac:dyDescent="0.25">
      <c r="A8" s="136" t="s">
        <v>793</v>
      </c>
      <c r="B8" s="136"/>
      <c r="C8" s="136"/>
      <c r="D8" s="136"/>
      <c r="E8" s="136"/>
      <c r="F8" s="136"/>
      <c r="G8" s="136"/>
      <c r="H8" s="136"/>
    </row>
    <row r="9" spans="1:8" ht="2.25" customHeight="1" x14ac:dyDescent="0.25">
      <c r="A9" s="15"/>
      <c r="B9" s="15"/>
    </row>
    <row r="10" spans="1:8" ht="24" x14ac:dyDescent="0.25">
      <c r="A10" s="16" t="s">
        <v>19</v>
      </c>
      <c r="B10" s="17" t="s">
        <v>217</v>
      </c>
      <c r="C10" s="17" t="s">
        <v>3</v>
      </c>
      <c r="D10" s="18" t="s">
        <v>4</v>
      </c>
      <c r="E10" s="18" t="s">
        <v>5</v>
      </c>
      <c r="F10" s="18">
        <v>2016</v>
      </c>
      <c r="G10" s="18">
        <v>2017</v>
      </c>
      <c r="H10" s="19">
        <v>2018</v>
      </c>
    </row>
    <row r="11" spans="1:8" ht="16.5" customHeight="1" x14ac:dyDescent="0.25">
      <c r="A11" s="121" t="s">
        <v>22</v>
      </c>
      <c r="B11" s="130"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25">
      <c r="A12" s="121"/>
      <c r="B12" s="130"/>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25">
      <c r="A13" s="121"/>
      <c r="B13" s="130"/>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25">
      <c r="A14" s="121"/>
      <c r="B14" s="130"/>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25">
      <c r="A15" s="121" t="s">
        <v>23</v>
      </c>
      <c r="B15" s="130"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25">
      <c r="A16" s="121"/>
      <c r="B16" s="130"/>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25">
      <c r="A17" s="121"/>
      <c r="B17" s="130"/>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25">
      <c r="A18" s="121" t="s">
        <v>24</v>
      </c>
      <c r="B18" s="130"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25">
      <c r="A19" s="121"/>
      <c r="B19" s="130"/>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25">
      <c r="A20" s="121"/>
      <c r="B20" s="130"/>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25">
      <c r="A21" s="121"/>
      <c r="B21" s="130"/>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25">
      <c r="A22" s="121"/>
      <c r="B22" s="130"/>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25">
      <c r="A23" s="121" t="s">
        <v>25</v>
      </c>
      <c r="B23" s="130"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25">
      <c r="A24" s="121"/>
      <c r="B24" s="130"/>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25">
      <c r="A25" s="121" t="s">
        <v>26</v>
      </c>
      <c r="B25" s="130"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25">
      <c r="A26" s="121"/>
      <c r="B26" s="130"/>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25">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25">
      <c r="A28" s="121" t="s">
        <v>28</v>
      </c>
      <c r="B28" s="130"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25">
      <c r="A29" s="121"/>
      <c r="B29" s="130"/>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25">
      <c r="A30" s="121" t="s">
        <v>29</v>
      </c>
      <c r="B30" s="130"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25">
      <c r="A31" s="121"/>
      <c r="B31" s="130"/>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25">
      <c r="A32" s="121" t="s">
        <v>30</v>
      </c>
      <c r="B32" s="130"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25">
      <c r="A33" s="121"/>
      <c r="B33" s="130"/>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25">
      <c r="A34" s="121"/>
      <c r="B34" s="130"/>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25">
      <c r="A35" s="121"/>
      <c r="B35" s="130"/>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25">
      <c r="A36" s="121"/>
      <c r="B36" s="130"/>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25">
      <c r="A37" s="121" t="s">
        <v>719</v>
      </c>
      <c r="B37" s="130"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25">
      <c r="A38" s="121"/>
      <c r="B38" s="130"/>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25">
      <c r="A39" s="121"/>
      <c r="B39" s="130"/>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25">
      <c r="A40" s="121"/>
      <c r="B40" s="130"/>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25">
      <c r="A41" s="121"/>
      <c r="B41" s="130"/>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25">
      <c r="A42" s="121"/>
      <c r="B42" s="130"/>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25">
      <c r="A43" s="121"/>
      <c r="B43" s="130"/>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25">
      <c r="A44" s="121"/>
      <c r="B44" s="130"/>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25">
      <c r="A45" s="121"/>
      <c r="B45" s="130"/>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25">
      <c r="A46" s="121"/>
      <c r="B46" s="130"/>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25">
      <c r="A47" s="124" t="s">
        <v>720</v>
      </c>
      <c r="B47" s="131"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25">
      <c r="A48" s="128"/>
      <c r="B48" s="132"/>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25">
      <c r="A49" s="128"/>
      <c r="B49" s="132"/>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25">
      <c r="A50" s="128"/>
      <c r="B50" s="132"/>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25">
      <c r="A51" s="128"/>
      <c r="B51" s="132"/>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25">
      <c r="A52" s="121"/>
      <c r="B52" s="118"/>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25">
      <c r="A53" s="128"/>
      <c r="B53" s="132"/>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25">
      <c r="A54" s="128"/>
      <c r="B54" s="132"/>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25">
      <c r="A55" s="128"/>
      <c r="B55" s="132"/>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25">
      <c r="A56" s="128"/>
      <c r="B56" s="132"/>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25">
      <c r="A57" s="125"/>
      <c r="B57" s="133"/>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25">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25">
      <c r="A59" s="124" t="s">
        <v>722</v>
      </c>
      <c r="B59" s="126"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25">
      <c r="A60" s="128"/>
      <c r="B60" s="129"/>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25">
      <c r="A61" s="125"/>
      <c r="B61" s="127"/>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25">
      <c r="A62" s="124" t="s">
        <v>723</v>
      </c>
      <c r="B62" s="126"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25">
      <c r="A63" s="128"/>
      <c r="B63" s="129"/>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25">
      <c r="A64" s="125"/>
      <c r="B64" s="127"/>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25">
      <c r="A65" s="124" t="s">
        <v>724</v>
      </c>
      <c r="B65" s="126"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25">
      <c r="A66" s="128"/>
      <c r="B66" s="129"/>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25">
      <c r="A67" s="128"/>
      <c r="B67" s="129"/>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25">
      <c r="A68" s="128"/>
      <c r="B68" s="129"/>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25">
      <c r="A69" s="128"/>
      <c r="B69" s="129"/>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25">
      <c r="A70" s="128"/>
      <c r="B70" s="129"/>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25">
      <c r="A71" s="128"/>
      <c r="B71" s="129"/>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25">
      <c r="A72" s="128"/>
      <c r="B72" s="129"/>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25">
      <c r="A73" s="128"/>
      <c r="B73" s="129"/>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25">
      <c r="A74" s="125"/>
      <c r="B74" s="127"/>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25">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25">
      <c r="A76" s="124" t="s">
        <v>726</v>
      </c>
      <c r="B76" s="126"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25">
      <c r="A77" s="128"/>
      <c r="B77" s="129"/>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25">
      <c r="A78" s="128"/>
      <c r="B78" s="129"/>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25">
      <c r="A79" s="128"/>
      <c r="B79" s="129"/>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25">
      <c r="A80" s="128"/>
      <c r="B80" s="129"/>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25">
      <c r="A81" s="128"/>
      <c r="B81" s="129"/>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25">
      <c r="A82" s="128"/>
      <c r="B82" s="129"/>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25">
      <c r="A83" s="125"/>
      <c r="B83" s="127"/>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25">
      <c r="A84" s="124" t="s">
        <v>31</v>
      </c>
      <c r="B84" s="126"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25">
      <c r="A85" s="125"/>
      <c r="B85" s="127"/>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25">
      <c r="A86" s="124" t="s">
        <v>32</v>
      </c>
      <c r="B86" s="126"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25">
      <c r="A87" s="125"/>
      <c r="B87" s="127"/>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25">
      <c r="A88" s="124" t="s">
        <v>33</v>
      </c>
      <c r="B88" s="126"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25">
      <c r="A89" s="128"/>
      <c r="B89" s="129"/>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25">
      <c r="A90" s="125"/>
      <c r="B90" s="127"/>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25">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25">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25">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25">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25">
      <c r="A95" s="124" t="s">
        <v>38</v>
      </c>
      <c r="B95" s="126"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25">
      <c r="A96" s="125"/>
      <c r="B96" s="127"/>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25">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25">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25">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25">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25">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15:A17"/>
    <mergeCell ref="B15:B17"/>
    <mergeCell ref="B1:E5"/>
    <mergeCell ref="A7:H7"/>
    <mergeCell ref="A8:H8"/>
    <mergeCell ref="A11:A14"/>
    <mergeCell ref="B11:B14"/>
    <mergeCell ref="A18:A22"/>
    <mergeCell ref="B18:B22"/>
    <mergeCell ref="A23:A24"/>
    <mergeCell ref="B23:B24"/>
    <mergeCell ref="A25:A26"/>
    <mergeCell ref="B25:B26"/>
    <mergeCell ref="A28:A29"/>
    <mergeCell ref="B28:B29"/>
    <mergeCell ref="A30:A31"/>
    <mergeCell ref="B30:B31"/>
    <mergeCell ref="A32:A36"/>
    <mergeCell ref="B32:B36"/>
    <mergeCell ref="A37:A46"/>
    <mergeCell ref="B37:B46"/>
    <mergeCell ref="A47:A57"/>
    <mergeCell ref="B47:B57"/>
    <mergeCell ref="A59:A61"/>
    <mergeCell ref="B59:B61"/>
    <mergeCell ref="A62:A64"/>
    <mergeCell ref="B62:B64"/>
    <mergeCell ref="A65:A74"/>
    <mergeCell ref="B65:B74"/>
    <mergeCell ref="A76:A83"/>
    <mergeCell ref="B76:B83"/>
    <mergeCell ref="A95:A96"/>
    <mergeCell ref="B95:B96"/>
    <mergeCell ref="A84:A85"/>
    <mergeCell ref="B84:B85"/>
    <mergeCell ref="A86:A87"/>
    <mergeCell ref="B86:B87"/>
    <mergeCell ref="A88:A90"/>
    <mergeCell ref="B88:B90"/>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D29" workbookViewId="0">
      <selection activeCell="K48" sqref="K48"/>
    </sheetView>
  </sheetViews>
  <sheetFormatPr baseColWidth="10" defaultRowHeight="12.75" x14ac:dyDescent="0.25"/>
  <cols>
    <col min="1" max="1" width="47.85546875" style="45" customWidth="1"/>
    <col min="2" max="2" width="30" style="45" customWidth="1"/>
    <col min="3" max="3" width="89.42578125" style="45" customWidth="1"/>
    <col min="4" max="8" width="9.42578125" style="45" customWidth="1"/>
    <col min="9" max="9" width="7.28515625" style="45" hidden="1" customWidth="1"/>
    <col min="10" max="10" width="37.85546875" style="45" customWidth="1"/>
    <col min="11" max="13" width="33.140625" style="45" customWidth="1"/>
    <col min="14" max="16384" width="11.42578125" style="45"/>
  </cols>
  <sheetData>
    <row r="1" spans="1:13" x14ac:dyDescent="0.25">
      <c r="B1" s="86" t="s">
        <v>795</v>
      </c>
      <c r="C1" s="87"/>
      <c r="D1" s="87"/>
      <c r="E1" s="87"/>
    </row>
    <row r="2" spans="1:13" x14ac:dyDescent="0.25">
      <c r="B2" s="87"/>
      <c r="C2" s="87"/>
      <c r="D2" s="87"/>
      <c r="E2" s="87"/>
    </row>
    <row r="3" spans="1:13" x14ac:dyDescent="0.25">
      <c r="B3" s="87"/>
      <c r="C3" s="87"/>
      <c r="D3" s="87"/>
      <c r="E3" s="87"/>
    </row>
    <row r="4" spans="1:13" x14ac:dyDescent="0.25">
      <c r="B4" s="87"/>
      <c r="C4" s="87"/>
      <c r="D4" s="87"/>
      <c r="E4" s="87"/>
    </row>
    <row r="5" spans="1:13" x14ac:dyDescent="0.25">
      <c r="B5" s="87"/>
      <c r="C5" s="87"/>
      <c r="D5" s="87"/>
      <c r="E5" s="87"/>
    </row>
    <row r="6" spans="1:13" x14ac:dyDescent="0.25">
      <c r="A6" s="46"/>
    </row>
    <row r="7" spans="1:13" ht="43.5" customHeight="1" x14ac:dyDescent="0.25">
      <c r="A7" s="88" t="s">
        <v>792</v>
      </c>
      <c r="B7" s="88"/>
      <c r="C7" s="88"/>
      <c r="D7" s="88"/>
      <c r="E7" s="88"/>
      <c r="F7" s="88"/>
      <c r="G7" s="88"/>
      <c r="H7" s="88"/>
      <c r="J7" s="89" t="s">
        <v>848</v>
      </c>
      <c r="K7" s="89"/>
      <c r="L7" s="89"/>
      <c r="M7" s="89"/>
    </row>
    <row r="8" spans="1:13" ht="20.25" customHeight="1" x14ac:dyDescent="0.25">
      <c r="A8" s="88" t="s">
        <v>793</v>
      </c>
      <c r="B8" s="88"/>
      <c r="C8" s="88"/>
      <c r="D8" s="88"/>
      <c r="E8" s="88"/>
      <c r="F8" s="88"/>
      <c r="G8" s="88"/>
      <c r="H8" s="88"/>
      <c r="J8" s="90" t="s">
        <v>851</v>
      </c>
      <c r="K8" s="90"/>
      <c r="L8" s="90"/>
      <c r="M8" s="90"/>
    </row>
    <row r="9" spans="1:13" ht="2.25" customHeight="1" x14ac:dyDescent="0.25">
      <c r="A9" s="47"/>
      <c r="B9" s="47"/>
    </row>
    <row r="10" spans="1:13" ht="33.75" customHeight="1" x14ac:dyDescent="0.25">
      <c r="A10" s="48" t="s">
        <v>19</v>
      </c>
      <c r="B10" s="49" t="s">
        <v>217</v>
      </c>
      <c r="C10" s="49" t="s">
        <v>3</v>
      </c>
      <c r="D10" s="50" t="s">
        <v>4</v>
      </c>
      <c r="E10" s="50" t="s">
        <v>5</v>
      </c>
      <c r="F10" s="50">
        <v>2016</v>
      </c>
      <c r="G10" s="50">
        <v>2017</v>
      </c>
      <c r="H10" s="51">
        <v>2018</v>
      </c>
      <c r="J10" s="51" t="s">
        <v>852</v>
      </c>
      <c r="K10" s="51" t="s">
        <v>853</v>
      </c>
      <c r="L10" s="51" t="s">
        <v>854</v>
      </c>
      <c r="M10" s="51" t="s">
        <v>472</v>
      </c>
    </row>
    <row r="11" spans="1:13" ht="16.5" customHeight="1" x14ac:dyDescent="0.25">
      <c r="A11" s="91" t="s">
        <v>22</v>
      </c>
      <c r="B11" s="92"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85" t="s">
        <v>858</v>
      </c>
      <c r="K11" s="85" t="s">
        <v>858</v>
      </c>
      <c r="L11" s="85" t="s">
        <v>858</v>
      </c>
      <c r="M11" s="85" t="s">
        <v>858</v>
      </c>
    </row>
    <row r="12" spans="1:13" ht="16.5" customHeight="1" x14ac:dyDescent="0.25">
      <c r="A12" s="91"/>
      <c r="B12" s="92"/>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85"/>
      <c r="K12" s="85"/>
      <c r="L12" s="85"/>
      <c r="M12" s="85"/>
    </row>
    <row r="13" spans="1:13" ht="16.5" customHeight="1" x14ac:dyDescent="0.25">
      <c r="A13" s="91"/>
      <c r="B13" s="92"/>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85"/>
      <c r="K13" s="85"/>
      <c r="L13" s="85"/>
      <c r="M13" s="85"/>
    </row>
    <row r="14" spans="1:13" ht="24" customHeight="1" x14ac:dyDescent="0.25">
      <c r="A14" s="91"/>
      <c r="B14" s="92"/>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85"/>
      <c r="K14" s="85"/>
      <c r="L14" s="85"/>
      <c r="M14" s="85"/>
    </row>
    <row r="15" spans="1:13" ht="16.5" customHeight="1" x14ac:dyDescent="0.25">
      <c r="A15" s="91" t="s">
        <v>23</v>
      </c>
      <c r="B15" s="93"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94" t="s">
        <v>855</v>
      </c>
      <c r="K15" s="94" t="s">
        <v>856</v>
      </c>
      <c r="L15" s="85" t="s">
        <v>858</v>
      </c>
      <c r="M15" s="85" t="s">
        <v>858</v>
      </c>
    </row>
    <row r="16" spans="1:13" ht="16.5" customHeight="1" x14ac:dyDescent="0.25">
      <c r="A16" s="91"/>
      <c r="B16" s="93"/>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94"/>
      <c r="K16" s="94"/>
      <c r="L16" s="85"/>
      <c r="M16" s="85"/>
    </row>
    <row r="17" spans="1:13" ht="16.5" customHeight="1" x14ac:dyDescent="0.25">
      <c r="A17" s="91"/>
      <c r="B17" s="93"/>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94"/>
      <c r="K17" s="94"/>
      <c r="L17" s="85"/>
      <c r="M17" s="85"/>
    </row>
    <row r="18" spans="1:13" ht="16.5" customHeight="1" x14ac:dyDescent="0.25">
      <c r="A18" s="91" t="s">
        <v>24</v>
      </c>
      <c r="B18" s="92"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85" t="s">
        <v>858</v>
      </c>
      <c r="K18" s="85" t="s">
        <v>858</v>
      </c>
      <c r="L18" s="85" t="s">
        <v>858</v>
      </c>
      <c r="M18" s="85" t="s">
        <v>858</v>
      </c>
    </row>
    <row r="19" spans="1:13" ht="16.5" customHeight="1" x14ac:dyDescent="0.25">
      <c r="A19" s="91"/>
      <c r="B19" s="92"/>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85"/>
      <c r="K19" s="85"/>
      <c r="L19" s="85"/>
      <c r="M19" s="85"/>
    </row>
    <row r="20" spans="1:13" ht="16.5" customHeight="1" x14ac:dyDescent="0.25">
      <c r="A20" s="91"/>
      <c r="B20" s="92"/>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85"/>
      <c r="K20" s="85"/>
      <c r="L20" s="85"/>
      <c r="M20" s="85"/>
    </row>
    <row r="21" spans="1:13" ht="16.5" customHeight="1" x14ac:dyDescent="0.25">
      <c r="A21" s="91"/>
      <c r="B21" s="92"/>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85"/>
      <c r="K21" s="85"/>
      <c r="L21" s="85"/>
      <c r="M21" s="85"/>
    </row>
    <row r="22" spans="1:13" ht="16.5" customHeight="1" x14ac:dyDescent="0.25">
      <c r="A22" s="91"/>
      <c r="B22" s="92"/>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85"/>
      <c r="K22" s="85"/>
      <c r="L22" s="85"/>
      <c r="M22" s="85"/>
    </row>
    <row r="23" spans="1:13" ht="18" customHeight="1" x14ac:dyDescent="0.25">
      <c r="A23" s="91" t="s">
        <v>25</v>
      </c>
      <c r="B23" s="92"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71" t="s">
        <v>858</v>
      </c>
      <c r="K23" s="71" t="s">
        <v>858</v>
      </c>
      <c r="L23" s="71" t="s">
        <v>858</v>
      </c>
      <c r="M23" s="71" t="s">
        <v>858</v>
      </c>
    </row>
    <row r="24" spans="1:13" ht="18" customHeight="1" x14ac:dyDescent="0.25">
      <c r="A24" s="91"/>
      <c r="B24" s="92"/>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73" t="s">
        <v>858</v>
      </c>
      <c r="K24" s="73" t="s">
        <v>858</v>
      </c>
      <c r="L24" s="73" t="s">
        <v>858</v>
      </c>
      <c r="M24" s="73" t="s">
        <v>858</v>
      </c>
    </row>
    <row r="25" spans="1:13" ht="18" customHeight="1" x14ac:dyDescent="0.25">
      <c r="A25" s="91" t="s">
        <v>26</v>
      </c>
      <c r="B25" s="92"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85" t="s">
        <v>858</v>
      </c>
      <c r="K25" s="85" t="s">
        <v>858</v>
      </c>
      <c r="L25" s="85" t="s">
        <v>858</v>
      </c>
      <c r="M25" s="85" t="s">
        <v>858</v>
      </c>
    </row>
    <row r="26" spans="1:13" ht="18" customHeight="1" x14ac:dyDescent="0.25">
      <c r="A26" s="91"/>
      <c r="B26" s="92"/>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85"/>
      <c r="K26" s="85"/>
      <c r="L26" s="85"/>
      <c r="M26" s="85"/>
    </row>
    <row r="27" spans="1:13" ht="24.75" customHeight="1" x14ac:dyDescent="0.25">
      <c r="A27" s="63" t="s">
        <v>27</v>
      </c>
      <c r="B27" s="64" t="str">
        <f>VLOOKUP(A27,'Ind. depurados'!C$10:L$39,10,0)</f>
        <v>MSPS</v>
      </c>
      <c r="C27" s="52" t="s">
        <v>831</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71" t="s">
        <v>858</v>
      </c>
      <c r="K27" s="71" t="s">
        <v>858</v>
      </c>
      <c r="L27" s="71" t="s">
        <v>858</v>
      </c>
      <c r="M27" s="71" t="s">
        <v>858</v>
      </c>
    </row>
    <row r="28" spans="1:13" ht="336.75" customHeight="1" x14ac:dyDescent="0.25">
      <c r="A28" s="91" t="s">
        <v>28</v>
      </c>
      <c r="B28" s="93"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68" t="s">
        <v>870</v>
      </c>
      <c r="K28" s="68" t="s">
        <v>857</v>
      </c>
      <c r="L28" s="68" t="s">
        <v>857</v>
      </c>
      <c r="M28" s="68" t="s">
        <v>857</v>
      </c>
    </row>
    <row r="29" spans="1:13" ht="16.5" customHeight="1" x14ac:dyDescent="0.25">
      <c r="A29" s="91"/>
      <c r="B29" s="93"/>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71" t="s">
        <v>858</v>
      </c>
      <c r="K29" s="71" t="s">
        <v>858</v>
      </c>
      <c r="L29" s="71" t="s">
        <v>858</v>
      </c>
      <c r="M29" s="71" t="s">
        <v>858</v>
      </c>
    </row>
    <row r="30" spans="1:13" ht="16.5" customHeight="1" x14ac:dyDescent="0.25">
      <c r="A30" s="91" t="s">
        <v>29</v>
      </c>
      <c r="B30" s="92"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85" t="s">
        <v>858</v>
      </c>
      <c r="K30" s="85" t="s">
        <v>858</v>
      </c>
      <c r="L30" s="85" t="s">
        <v>858</v>
      </c>
      <c r="M30" s="85" t="s">
        <v>858</v>
      </c>
    </row>
    <row r="31" spans="1:13" ht="16.5" customHeight="1" x14ac:dyDescent="0.25">
      <c r="A31" s="91"/>
      <c r="B31" s="92"/>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85"/>
      <c r="K31" s="85"/>
      <c r="L31" s="85"/>
      <c r="M31" s="85"/>
    </row>
    <row r="32" spans="1:13" ht="16.5" customHeight="1" x14ac:dyDescent="0.25">
      <c r="A32" s="91" t="s">
        <v>30</v>
      </c>
      <c r="B32" s="92"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85" t="s">
        <v>858</v>
      </c>
      <c r="K32" s="85" t="s">
        <v>858</v>
      </c>
      <c r="L32" s="85" t="s">
        <v>858</v>
      </c>
      <c r="M32" s="85" t="s">
        <v>858</v>
      </c>
    </row>
    <row r="33" spans="1:13" ht="23.25" customHeight="1" x14ac:dyDescent="0.25">
      <c r="A33" s="91"/>
      <c r="B33" s="92"/>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85"/>
      <c r="K33" s="85"/>
      <c r="L33" s="85"/>
      <c r="M33" s="85"/>
    </row>
    <row r="34" spans="1:13" ht="16.5" customHeight="1" x14ac:dyDescent="0.25">
      <c r="A34" s="91"/>
      <c r="B34" s="92"/>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85"/>
      <c r="K34" s="85"/>
      <c r="L34" s="85"/>
      <c r="M34" s="85"/>
    </row>
    <row r="35" spans="1:13" ht="21.75" customHeight="1" x14ac:dyDescent="0.25">
      <c r="A35" s="91"/>
      <c r="B35" s="92"/>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85"/>
      <c r="K35" s="85"/>
      <c r="L35" s="85"/>
      <c r="M35" s="85"/>
    </row>
    <row r="36" spans="1:13" ht="21.75" customHeight="1" x14ac:dyDescent="0.25">
      <c r="A36" s="91"/>
      <c r="B36" s="92"/>
      <c r="C36" s="52" t="s">
        <v>286</v>
      </c>
      <c r="D36" s="53">
        <f>VLOOKUP($C36,'Ind. depurados'!$C$44:$U$129,3,0)</f>
        <v>0</v>
      </c>
      <c r="E36" s="53">
        <f>VLOOKUP($C36,'Ind. depurados'!$C$44:$U$129,4,0)</f>
        <v>0</v>
      </c>
      <c r="F36" s="53">
        <f>VLOOKUP($C36,'Ind. depurados'!$C$44:$U$129,5,0)</f>
        <v>0</v>
      </c>
      <c r="G36" s="53">
        <f>VLOOKUP($C36,'Ind. depurados'!$C$44:$U$129,6,0)</f>
        <v>0</v>
      </c>
      <c r="H36" s="53">
        <f>VLOOKUP($C36,'Ind. depurados'!$C$44:$U$129,7,0)</f>
        <v>0</v>
      </c>
      <c r="I36" s="45" t="str">
        <f>VLOOKUP(C36,'Ind. depurados'!C$44:Q$140,15,0)</f>
        <v>SIN</v>
      </c>
      <c r="J36" s="85"/>
      <c r="K36" s="85"/>
      <c r="L36" s="85"/>
      <c r="M36" s="85"/>
    </row>
    <row r="37" spans="1:13" ht="16.5" customHeight="1" x14ac:dyDescent="0.25">
      <c r="A37" s="91" t="s">
        <v>719</v>
      </c>
      <c r="B37" s="92"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45" t="str">
        <f>VLOOKUP(C37,'Ind. depurados'!C$44:Q$140,15,0)</f>
        <v>S1002</v>
      </c>
      <c r="J37" s="85" t="s">
        <v>858</v>
      </c>
      <c r="K37" s="85" t="s">
        <v>858</v>
      </c>
      <c r="L37" s="85" t="s">
        <v>858</v>
      </c>
      <c r="M37" s="85" t="s">
        <v>858</v>
      </c>
    </row>
    <row r="38" spans="1:13" ht="21" customHeight="1" x14ac:dyDescent="0.25">
      <c r="A38" s="91"/>
      <c r="B38" s="92"/>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45" t="str">
        <f>VLOOKUP(C38,'Ind. depurados'!C$44:Q$140,15,0)</f>
        <v>S1003</v>
      </c>
      <c r="J38" s="85"/>
      <c r="K38" s="85"/>
      <c r="L38" s="85"/>
      <c r="M38" s="85"/>
    </row>
    <row r="39" spans="1:13" ht="16.5" customHeight="1" x14ac:dyDescent="0.25">
      <c r="A39" s="91"/>
      <c r="B39" s="92"/>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45" t="str">
        <f>VLOOKUP(C39,'Ind. depurados'!C$44:Q$140,15,0)</f>
        <v>S1001</v>
      </c>
      <c r="J39" s="85"/>
      <c r="K39" s="85"/>
      <c r="L39" s="85"/>
      <c r="M39" s="85"/>
    </row>
    <row r="40" spans="1:13" ht="16.5" customHeight="1" x14ac:dyDescent="0.25">
      <c r="A40" s="91"/>
      <c r="B40" s="92"/>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45" t="str">
        <f>VLOOKUP(C40,'Ind. depurados'!C$44:Q$140,15,0)</f>
        <v>SIN</v>
      </c>
      <c r="J40" s="85"/>
      <c r="K40" s="85"/>
      <c r="L40" s="85"/>
      <c r="M40" s="85"/>
    </row>
    <row r="41" spans="1:13" ht="16.5" customHeight="1" x14ac:dyDescent="0.25">
      <c r="A41" s="91"/>
      <c r="B41" s="92"/>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45" t="str">
        <f>VLOOKUP(C41,'Ind. depurados'!C$44:Q$140,15,0)</f>
        <v>S204</v>
      </c>
      <c r="J41" s="85"/>
      <c r="K41" s="85"/>
      <c r="L41" s="85"/>
      <c r="M41" s="85"/>
    </row>
    <row r="42" spans="1:13" ht="16.5" customHeight="1" x14ac:dyDescent="0.25">
      <c r="A42" s="91"/>
      <c r="B42" s="92"/>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45" t="str">
        <f>VLOOKUP(C42,'Ind. depurados'!C$44:Q$140,15,0)</f>
        <v>S1004</v>
      </c>
      <c r="J42" s="85"/>
      <c r="K42" s="85"/>
      <c r="L42" s="85"/>
      <c r="M42" s="85"/>
    </row>
    <row r="43" spans="1:13" ht="16.5" customHeight="1" x14ac:dyDescent="0.25">
      <c r="A43" s="91"/>
      <c r="B43" s="92"/>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45" t="str">
        <f>VLOOKUP(C43,'Ind. depurados'!C$44:Q$140,15,0)</f>
        <v>S503</v>
      </c>
      <c r="J43" s="85"/>
      <c r="K43" s="85"/>
      <c r="L43" s="85"/>
      <c r="M43" s="85"/>
    </row>
    <row r="44" spans="1:13" ht="16.5" customHeight="1" x14ac:dyDescent="0.25">
      <c r="A44" s="91"/>
      <c r="B44" s="92"/>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45" t="str">
        <f>VLOOKUP(C44,'Ind. depurados'!C$44:Q$140,15,0)</f>
        <v>S603</v>
      </c>
      <c r="J44" s="85"/>
      <c r="K44" s="85"/>
      <c r="L44" s="85"/>
      <c r="M44" s="85"/>
    </row>
    <row r="45" spans="1:13" ht="16.5" customHeight="1" x14ac:dyDescent="0.25">
      <c r="A45" s="91"/>
      <c r="B45" s="92"/>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45" t="str">
        <f>VLOOKUP(C45,'Ind. depurados'!C$44:Q$140,15,0)</f>
        <v>S701</v>
      </c>
      <c r="J45" s="85"/>
      <c r="K45" s="85"/>
      <c r="L45" s="85"/>
      <c r="M45" s="85"/>
    </row>
    <row r="46" spans="1:13" ht="16.5" customHeight="1" x14ac:dyDescent="0.25">
      <c r="A46" s="91"/>
      <c r="B46" s="92"/>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45" t="str">
        <f>VLOOKUP(C46,'Ind. depurados'!C$44:Q$140,15,0)</f>
        <v>S901</v>
      </c>
      <c r="J46" s="85"/>
      <c r="K46" s="85"/>
      <c r="L46" s="85"/>
      <c r="M46" s="85"/>
    </row>
  </sheetData>
  <mergeCells count="51">
    <mergeCell ref="M37:M46"/>
    <mergeCell ref="A32:A36"/>
    <mergeCell ref="B32:B36"/>
    <mergeCell ref="J32:J36"/>
    <mergeCell ref="K32:K36"/>
    <mergeCell ref="L32:L36"/>
    <mergeCell ref="M32:M36"/>
    <mergeCell ref="A37:A46"/>
    <mergeCell ref="B37:B46"/>
    <mergeCell ref="J37:J46"/>
    <mergeCell ref="K37:K46"/>
    <mergeCell ref="L37:L46"/>
    <mergeCell ref="M30:M31"/>
    <mergeCell ref="A28:A29"/>
    <mergeCell ref="B28:B29"/>
    <mergeCell ref="A30:A31"/>
    <mergeCell ref="B30:B31"/>
    <mergeCell ref="J30:J31"/>
    <mergeCell ref="K30:K31"/>
    <mergeCell ref="L30:L31"/>
    <mergeCell ref="M25:M26"/>
    <mergeCell ref="A23:A24"/>
    <mergeCell ref="B23:B24"/>
    <mergeCell ref="A25:A26"/>
    <mergeCell ref="B25:B26"/>
    <mergeCell ref="J25:J26"/>
    <mergeCell ref="K25:K26"/>
    <mergeCell ref="L25:L26"/>
    <mergeCell ref="M18:M22"/>
    <mergeCell ref="A15:A17"/>
    <mergeCell ref="B15:B17"/>
    <mergeCell ref="J15:J17"/>
    <mergeCell ref="K15:K17"/>
    <mergeCell ref="L15:L17"/>
    <mergeCell ref="M15:M17"/>
    <mergeCell ref="A18:A22"/>
    <mergeCell ref="B18:B22"/>
    <mergeCell ref="J18:J22"/>
    <mergeCell ref="K18:K22"/>
    <mergeCell ref="L18:L22"/>
    <mergeCell ref="M11:M14"/>
    <mergeCell ref="B1:E5"/>
    <mergeCell ref="A7:H7"/>
    <mergeCell ref="J7:M7"/>
    <mergeCell ref="A8:H8"/>
    <mergeCell ref="J8:M8"/>
    <mergeCell ref="A11:A14"/>
    <mergeCell ref="B11:B14"/>
    <mergeCell ref="J11:J14"/>
    <mergeCell ref="K11:K14"/>
    <mergeCell ref="L11:L14"/>
  </mergeCells>
  <dataValidations count="1">
    <dataValidation type="list" allowBlank="1" showInputMessage="1" showErrorMessage="1" sqref="A18 A37 A32 A30 A27:A28 A25 A23">
      <formula1>$C$10:$C$19</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J7:M7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D27" workbookViewId="0">
      <selection activeCell="J48" sqref="J48"/>
    </sheetView>
  </sheetViews>
  <sheetFormatPr baseColWidth="10" defaultRowHeight="12.75" x14ac:dyDescent="0.25"/>
  <cols>
    <col min="1" max="1" width="47.85546875" style="45" customWidth="1"/>
    <col min="2" max="2" width="18.42578125" style="45" customWidth="1"/>
    <col min="3" max="3" width="89.42578125" style="45" customWidth="1"/>
    <col min="4" max="8" width="9.42578125" style="45" customWidth="1"/>
    <col min="9" max="9" width="0" style="45" hidden="1" customWidth="1"/>
    <col min="10" max="13" width="27.7109375" style="45" customWidth="1"/>
    <col min="14" max="16384" width="11.42578125" style="45"/>
  </cols>
  <sheetData>
    <row r="1" spans="1:13" ht="18" customHeight="1" x14ac:dyDescent="0.25">
      <c r="B1" s="86" t="s">
        <v>795</v>
      </c>
      <c r="C1" s="87"/>
      <c r="D1" s="87"/>
      <c r="E1" s="87"/>
    </row>
    <row r="2" spans="1:13" x14ac:dyDescent="0.25">
      <c r="B2" s="87"/>
      <c r="C2" s="87"/>
      <c r="D2" s="87"/>
      <c r="E2" s="87"/>
    </row>
    <row r="3" spans="1:13" x14ac:dyDescent="0.25">
      <c r="B3" s="87"/>
      <c r="C3" s="87"/>
      <c r="D3" s="87"/>
      <c r="E3" s="87"/>
    </row>
    <row r="4" spans="1:13" x14ac:dyDescent="0.25">
      <c r="B4" s="87"/>
      <c r="C4" s="87"/>
      <c r="D4" s="87"/>
      <c r="E4" s="87"/>
    </row>
    <row r="5" spans="1:13" x14ac:dyDescent="0.25">
      <c r="B5" s="87"/>
      <c r="C5" s="87"/>
      <c r="D5" s="87"/>
      <c r="E5" s="87"/>
    </row>
    <row r="6" spans="1:13" ht="7.5" customHeight="1" x14ac:dyDescent="0.25">
      <c r="A6" s="46"/>
    </row>
    <row r="7" spans="1:13" ht="43.5" customHeight="1" x14ac:dyDescent="0.25">
      <c r="A7" s="88" t="s">
        <v>792</v>
      </c>
      <c r="B7" s="88"/>
      <c r="C7" s="88"/>
      <c r="D7" s="88"/>
      <c r="E7" s="88"/>
      <c r="F7" s="88"/>
      <c r="G7" s="88"/>
      <c r="H7" s="88"/>
      <c r="J7" s="89" t="s">
        <v>848</v>
      </c>
      <c r="K7" s="89"/>
      <c r="L7" s="89"/>
      <c r="M7" s="89"/>
    </row>
    <row r="8" spans="1:13" ht="20.25" customHeight="1" x14ac:dyDescent="0.25">
      <c r="A8" s="88" t="s">
        <v>832</v>
      </c>
      <c r="B8" s="88"/>
      <c r="C8" s="88"/>
      <c r="D8" s="88"/>
      <c r="E8" s="88"/>
      <c r="F8" s="88"/>
      <c r="G8" s="88"/>
      <c r="H8" s="88"/>
      <c r="J8" s="90" t="s">
        <v>851</v>
      </c>
      <c r="K8" s="90"/>
      <c r="L8" s="90"/>
      <c r="M8" s="90"/>
    </row>
    <row r="9" spans="1:13" ht="2.25" customHeight="1" x14ac:dyDescent="0.25">
      <c r="A9" s="47"/>
      <c r="B9" s="47"/>
    </row>
    <row r="10" spans="1:13" ht="36" x14ac:dyDescent="0.25">
      <c r="A10" s="48" t="s">
        <v>19</v>
      </c>
      <c r="B10" s="49" t="s">
        <v>217</v>
      </c>
      <c r="C10" s="49" t="s">
        <v>3</v>
      </c>
      <c r="D10" s="50" t="s">
        <v>4</v>
      </c>
      <c r="E10" s="50" t="s">
        <v>5</v>
      </c>
      <c r="F10" s="50">
        <v>2016</v>
      </c>
      <c r="G10" s="50">
        <v>2017</v>
      </c>
      <c r="H10" s="51">
        <v>2018</v>
      </c>
      <c r="J10" s="51" t="s">
        <v>852</v>
      </c>
      <c r="K10" s="51" t="s">
        <v>853</v>
      </c>
      <c r="L10" s="51" t="s">
        <v>854</v>
      </c>
      <c r="M10" s="51" t="s">
        <v>472</v>
      </c>
    </row>
    <row r="11" spans="1:13" ht="21.75" customHeight="1" x14ac:dyDescent="0.25">
      <c r="A11" s="95" t="s">
        <v>720</v>
      </c>
      <c r="B11" s="101"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71" t="s">
        <v>858</v>
      </c>
      <c r="K11" s="71" t="s">
        <v>858</v>
      </c>
      <c r="L11" s="71" t="s">
        <v>858</v>
      </c>
      <c r="M11" s="71" t="s">
        <v>858</v>
      </c>
    </row>
    <row r="12" spans="1:13" ht="16.5" customHeight="1" x14ac:dyDescent="0.25">
      <c r="A12" s="96"/>
      <c r="B12" s="102"/>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71" t="s">
        <v>858</v>
      </c>
      <c r="K12" s="71" t="s">
        <v>858</v>
      </c>
      <c r="L12" s="71" t="s">
        <v>858</v>
      </c>
      <c r="M12" s="71" t="s">
        <v>858</v>
      </c>
    </row>
    <row r="13" spans="1:13" ht="16.5" customHeight="1" x14ac:dyDescent="0.25">
      <c r="A13" s="96"/>
      <c r="B13" s="102"/>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71" t="s">
        <v>858</v>
      </c>
      <c r="K13" s="71" t="s">
        <v>858</v>
      </c>
      <c r="L13" s="71" t="s">
        <v>858</v>
      </c>
      <c r="M13" s="71" t="s">
        <v>858</v>
      </c>
    </row>
    <row r="14" spans="1:13" ht="16.5" customHeight="1" x14ac:dyDescent="0.25">
      <c r="A14" s="96"/>
      <c r="B14" s="102"/>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71" t="s">
        <v>858</v>
      </c>
      <c r="K14" s="71" t="s">
        <v>858</v>
      </c>
      <c r="L14" s="71" t="s">
        <v>858</v>
      </c>
      <c r="M14" s="71" t="s">
        <v>858</v>
      </c>
    </row>
    <row r="15" spans="1:13" ht="16.5" customHeight="1" x14ac:dyDescent="0.25">
      <c r="A15" s="96"/>
      <c r="B15" s="102"/>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71" t="s">
        <v>858</v>
      </c>
      <c r="K15" s="71" t="s">
        <v>858</v>
      </c>
      <c r="L15" s="71" t="s">
        <v>858</v>
      </c>
      <c r="M15" s="71" t="s">
        <v>858</v>
      </c>
    </row>
    <row r="16" spans="1:13" ht="16.5" customHeight="1" x14ac:dyDescent="0.25">
      <c r="A16" s="91"/>
      <c r="B16" s="103"/>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71" t="s">
        <v>858</v>
      </c>
      <c r="K16" s="71" t="s">
        <v>858</v>
      </c>
      <c r="L16" s="71" t="s">
        <v>858</v>
      </c>
      <c r="M16" s="71" t="s">
        <v>858</v>
      </c>
    </row>
    <row r="17" spans="1:13" ht="21.75" customHeight="1" x14ac:dyDescent="0.25">
      <c r="A17" s="96"/>
      <c r="B17" s="102"/>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71" t="s">
        <v>858</v>
      </c>
      <c r="K17" s="71" t="s">
        <v>858</v>
      </c>
      <c r="L17" s="71" t="s">
        <v>858</v>
      </c>
      <c r="M17" s="71" t="s">
        <v>858</v>
      </c>
    </row>
    <row r="18" spans="1:13" ht="16.5" customHeight="1" x14ac:dyDescent="0.25">
      <c r="A18" s="96"/>
      <c r="B18" s="102"/>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71" t="s">
        <v>858</v>
      </c>
      <c r="K18" s="71" t="s">
        <v>858</v>
      </c>
      <c r="L18" s="71" t="s">
        <v>858</v>
      </c>
      <c r="M18" s="71" t="s">
        <v>858</v>
      </c>
    </row>
    <row r="19" spans="1:13" ht="16.5" customHeight="1" x14ac:dyDescent="0.25">
      <c r="A19" s="96"/>
      <c r="B19" s="102"/>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71" t="s">
        <v>858</v>
      </c>
      <c r="K19" s="71" t="s">
        <v>858</v>
      </c>
      <c r="L19" s="71" t="s">
        <v>858</v>
      </c>
      <c r="M19" s="71" t="s">
        <v>858</v>
      </c>
    </row>
    <row r="20" spans="1:13" ht="16.5" customHeight="1" x14ac:dyDescent="0.25">
      <c r="A20" s="96"/>
      <c r="B20" s="102"/>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71" t="s">
        <v>858</v>
      </c>
      <c r="K20" s="71" t="s">
        <v>858</v>
      </c>
      <c r="L20" s="71" t="s">
        <v>858</v>
      </c>
      <c r="M20" s="71" t="s">
        <v>858</v>
      </c>
    </row>
    <row r="21" spans="1:13" ht="16.5" customHeight="1" x14ac:dyDescent="0.25">
      <c r="A21" s="97"/>
      <c r="B21" s="104"/>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71" t="s">
        <v>858</v>
      </c>
      <c r="K21" s="71" t="s">
        <v>858</v>
      </c>
      <c r="L21" s="71" t="s">
        <v>858</v>
      </c>
      <c r="M21" s="71" t="s">
        <v>858</v>
      </c>
    </row>
    <row r="22" spans="1:13" ht="42" customHeight="1" x14ac:dyDescent="0.25">
      <c r="A22" s="63" t="s">
        <v>721</v>
      </c>
      <c r="B22" s="64"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71" t="s">
        <v>858</v>
      </c>
      <c r="K22" s="71" t="s">
        <v>858</v>
      </c>
      <c r="L22" s="71" t="s">
        <v>858</v>
      </c>
      <c r="M22" s="71" t="s">
        <v>858</v>
      </c>
    </row>
    <row r="23" spans="1:13" ht="16.5" customHeight="1" x14ac:dyDescent="0.25">
      <c r="A23" s="95" t="s">
        <v>722</v>
      </c>
      <c r="B23" s="98"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71" t="s">
        <v>858</v>
      </c>
      <c r="K23" s="71" t="s">
        <v>858</v>
      </c>
      <c r="L23" s="71" t="s">
        <v>858</v>
      </c>
      <c r="M23" s="71" t="s">
        <v>858</v>
      </c>
    </row>
    <row r="24" spans="1:13" ht="16.5" customHeight="1" x14ac:dyDescent="0.25">
      <c r="A24" s="96"/>
      <c r="B24" s="99"/>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71" t="s">
        <v>858</v>
      </c>
      <c r="K24" s="71" t="s">
        <v>858</v>
      </c>
      <c r="L24" s="71" t="s">
        <v>858</v>
      </c>
      <c r="M24" s="71" t="s">
        <v>858</v>
      </c>
    </row>
    <row r="25" spans="1:13" ht="21.75" customHeight="1" x14ac:dyDescent="0.25">
      <c r="A25" s="97"/>
      <c r="B25" s="100"/>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72" t="s">
        <v>858</v>
      </c>
      <c r="K25" s="72" t="s">
        <v>858</v>
      </c>
      <c r="L25" s="72" t="s">
        <v>858</v>
      </c>
      <c r="M25" s="71" t="s">
        <v>858</v>
      </c>
    </row>
    <row r="26" spans="1:13" ht="40.5" customHeight="1" x14ac:dyDescent="0.25">
      <c r="A26" s="95" t="s">
        <v>723</v>
      </c>
      <c r="B26" s="105"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57" t="s">
        <v>859</v>
      </c>
      <c r="K26" s="72" t="s">
        <v>858</v>
      </c>
      <c r="L26" s="72" t="s">
        <v>858</v>
      </c>
      <c r="M26" s="72" t="s">
        <v>858</v>
      </c>
    </row>
    <row r="27" spans="1:13" ht="42" customHeight="1" x14ac:dyDescent="0.25">
      <c r="A27" s="96"/>
      <c r="B27" s="106"/>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57" t="s">
        <v>859</v>
      </c>
      <c r="K27" s="71" t="s">
        <v>858</v>
      </c>
      <c r="L27" s="71" t="s">
        <v>858</v>
      </c>
      <c r="M27" s="71" t="s">
        <v>858</v>
      </c>
    </row>
    <row r="28" spans="1:13" ht="36.75" customHeight="1" x14ac:dyDescent="0.25">
      <c r="A28" s="97"/>
      <c r="B28" s="107"/>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57" t="s">
        <v>859</v>
      </c>
      <c r="K28" s="71" t="s">
        <v>858</v>
      </c>
      <c r="L28" s="71" t="s">
        <v>858</v>
      </c>
      <c r="M28" s="71" t="s">
        <v>858</v>
      </c>
    </row>
    <row r="29" spans="1:13" ht="16.5" customHeight="1" x14ac:dyDescent="0.25">
      <c r="A29" s="95" t="s">
        <v>724</v>
      </c>
      <c r="B29" s="98"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71" t="s">
        <v>858</v>
      </c>
      <c r="K29" s="71" t="s">
        <v>858</v>
      </c>
      <c r="L29" s="71" t="s">
        <v>858</v>
      </c>
      <c r="M29" s="71" t="s">
        <v>858</v>
      </c>
    </row>
    <row r="30" spans="1:13" ht="16.5" customHeight="1" x14ac:dyDescent="0.25">
      <c r="A30" s="96"/>
      <c r="B30" s="99"/>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71" t="s">
        <v>858</v>
      </c>
      <c r="K30" s="71" t="s">
        <v>858</v>
      </c>
      <c r="L30" s="71" t="s">
        <v>858</v>
      </c>
      <c r="M30" s="71" t="s">
        <v>858</v>
      </c>
    </row>
    <row r="31" spans="1:13" ht="16.5" customHeight="1" x14ac:dyDescent="0.25">
      <c r="A31" s="96"/>
      <c r="B31" s="99"/>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71" t="s">
        <v>858</v>
      </c>
      <c r="K31" s="71" t="s">
        <v>858</v>
      </c>
      <c r="L31" s="71" t="s">
        <v>858</v>
      </c>
      <c r="M31" s="71" t="s">
        <v>858</v>
      </c>
    </row>
    <row r="32" spans="1:13" ht="22.5" customHeight="1" x14ac:dyDescent="0.25">
      <c r="A32" s="96"/>
      <c r="B32" s="99"/>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71" t="s">
        <v>858</v>
      </c>
      <c r="K32" s="71" t="s">
        <v>858</v>
      </c>
      <c r="L32" s="71" t="s">
        <v>858</v>
      </c>
      <c r="M32" s="71" t="s">
        <v>858</v>
      </c>
    </row>
    <row r="33" spans="1:13" ht="22.5" customHeight="1" x14ac:dyDescent="0.25">
      <c r="A33" s="96"/>
      <c r="B33" s="99"/>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71" t="s">
        <v>858</v>
      </c>
      <c r="K33" s="71" t="s">
        <v>858</v>
      </c>
      <c r="L33" s="71" t="s">
        <v>858</v>
      </c>
      <c r="M33" s="71" t="s">
        <v>858</v>
      </c>
    </row>
    <row r="34" spans="1:13" ht="22.5" customHeight="1" x14ac:dyDescent="0.25">
      <c r="A34" s="96"/>
      <c r="B34" s="99"/>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71" t="s">
        <v>858</v>
      </c>
      <c r="K34" s="71" t="s">
        <v>858</v>
      </c>
      <c r="L34" s="71" t="s">
        <v>858</v>
      </c>
      <c r="M34" s="71" t="s">
        <v>858</v>
      </c>
    </row>
    <row r="35" spans="1:13" ht="16.5" customHeight="1" x14ac:dyDescent="0.25">
      <c r="A35" s="96"/>
      <c r="B35" s="99"/>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71" t="s">
        <v>858</v>
      </c>
      <c r="K35" s="71" t="s">
        <v>858</v>
      </c>
      <c r="L35" s="71" t="s">
        <v>858</v>
      </c>
      <c r="M35" s="71" t="s">
        <v>858</v>
      </c>
    </row>
    <row r="36" spans="1:13" ht="16.5" customHeight="1" x14ac:dyDescent="0.25">
      <c r="A36" s="96"/>
      <c r="B36" s="99"/>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71" t="s">
        <v>858</v>
      </c>
      <c r="K36" s="71" t="s">
        <v>858</v>
      </c>
      <c r="L36" s="71" t="s">
        <v>858</v>
      </c>
      <c r="M36" s="71" t="s">
        <v>858</v>
      </c>
    </row>
    <row r="37" spans="1:13" ht="16.5" customHeight="1" x14ac:dyDescent="0.25">
      <c r="A37" s="96"/>
      <c r="B37" s="99"/>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71" t="s">
        <v>858</v>
      </c>
      <c r="K37" s="71" t="s">
        <v>858</v>
      </c>
      <c r="L37" s="71" t="s">
        <v>858</v>
      </c>
      <c r="M37" s="71" t="s">
        <v>858</v>
      </c>
    </row>
    <row r="38" spans="1:13" ht="16.5" customHeight="1" x14ac:dyDescent="0.25">
      <c r="A38" s="97"/>
      <c r="B38" s="100"/>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71" t="s">
        <v>858</v>
      </c>
      <c r="K38" s="71" t="s">
        <v>858</v>
      </c>
      <c r="L38" s="71" t="s">
        <v>858</v>
      </c>
      <c r="M38" s="71" t="s">
        <v>858</v>
      </c>
    </row>
    <row r="39" spans="1:13" ht="39" hidden="1" customHeight="1" x14ac:dyDescent="0.25">
      <c r="A39" s="63" t="s">
        <v>725</v>
      </c>
      <c r="B39" s="64"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71" t="s">
        <v>858</v>
      </c>
      <c r="K39" s="71"/>
      <c r="L39" s="71"/>
      <c r="M39" s="71"/>
    </row>
    <row r="40" spans="1:13" ht="16.5" customHeight="1" x14ac:dyDescent="0.25">
      <c r="A40" s="95" t="s">
        <v>726</v>
      </c>
      <c r="B40" s="98"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71" t="s">
        <v>858</v>
      </c>
      <c r="K40" s="71" t="s">
        <v>858</v>
      </c>
      <c r="L40" s="71" t="s">
        <v>858</v>
      </c>
      <c r="M40" s="71" t="s">
        <v>858</v>
      </c>
    </row>
    <row r="41" spans="1:13" ht="16.5" customHeight="1" x14ac:dyDescent="0.25">
      <c r="A41" s="96"/>
      <c r="B41" s="99"/>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71" t="s">
        <v>858</v>
      </c>
      <c r="K41" s="71" t="s">
        <v>858</v>
      </c>
      <c r="L41" s="71" t="s">
        <v>858</v>
      </c>
      <c r="M41" s="71" t="s">
        <v>858</v>
      </c>
    </row>
    <row r="42" spans="1:13" ht="16.5" customHeight="1" x14ac:dyDescent="0.25">
      <c r="A42" s="96"/>
      <c r="B42" s="99"/>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71" t="s">
        <v>858</v>
      </c>
      <c r="K42" s="71" t="s">
        <v>858</v>
      </c>
      <c r="L42" s="71" t="s">
        <v>858</v>
      </c>
      <c r="M42" s="71" t="s">
        <v>858</v>
      </c>
    </row>
    <row r="43" spans="1:13" ht="16.5" customHeight="1" x14ac:dyDescent="0.25">
      <c r="A43" s="96"/>
      <c r="B43" s="99"/>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71" t="s">
        <v>858</v>
      </c>
      <c r="K43" s="71" t="s">
        <v>858</v>
      </c>
      <c r="L43" s="71" t="s">
        <v>858</v>
      </c>
      <c r="M43" s="71" t="s">
        <v>858</v>
      </c>
    </row>
    <row r="44" spans="1:13" ht="16.5" customHeight="1" x14ac:dyDescent="0.25">
      <c r="A44" s="96"/>
      <c r="B44" s="99"/>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71" t="s">
        <v>858</v>
      </c>
      <c r="K44" s="71" t="s">
        <v>858</v>
      </c>
      <c r="L44" s="71" t="s">
        <v>858</v>
      </c>
      <c r="M44" s="71" t="s">
        <v>858</v>
      </c>
    </row>
    <row r="45" spans="1:13" ht="16.5" customHeight="1" x14ac:dyDescent="0.25">
      <c r="A45" s="96"/>
      <c r="B45" s="99"/>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71" t="s">
        <v>858</v>
      </c>
      <c r="K45" s="71" t="s">
        <v>858</v>
      </c>
      <c r="L45" s="71" t="s">
        <v>858</v>
      </c>
      <c r="M45" s="71" t="s">
        <v>858</v>
      </c>
    </row>
    <row r="46" spans="1:13" ht="16.5" customHeight="1" x14ac:dyDescent="0.25">
      <c r="A46" s="96"/>
      <c r="B46" s="99"/>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71" t="s">
        <v>858</v>
      </c>
      <c r="K46" s="71" t="s">
        <v>858</v>
      </c>
      <c r="L46" s="71" t="s">
        <v>858</v>
      </c>
      <c r="M46" s="71" t="s">
        <v>858</v>
      </c>
    </row>
    <row r="47" spans="1:13" ht="26.25" customHeight="1" x14ac:dyDescent="0.25">
      <c r="A47" s="97"/>
      <c r="B47" s="100"/>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71" t="s">
        <v>858</v>
      </c>
      <c r="K47" s="71" t="s">
        <v>858</v>
      </c>
      <c r="L47" s="71" t="s">
        <v>858</v>
      </c>
      <c r="M47" s="71" t="s">
        <v>858</v>
      </c>
    </row>
  </sheetData>
  <mergeCells count="15">
    <mergeCell ref="A29:A38"/>
    <mergeCell ref="B29:B38"/>
    <mergeCell ref="A40:A47"/>
    <mergeCell ref="B40:B47"/>
    <mergeCell ref="A11:A21"/>
    <mergeCell ref="B11:B21"/>
    <mergeCell ref="A23:A25"/>
    <mergeCell ref="B23:B25"/>
    <mergeCell ref="A26:A28"/>
    <mergeCell ref="B26:B28"/>
    <mergeCell ref="B1:E5"/>
    <mergeCell ref="A7:H7"/>
    <mergeCell ref="J7:M7"/>
    <mergeCell ref="A8:H8"/>
    <mergeCell ref="J8:M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J7:M7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opLeftCell="K13" zoomScale="120" zoomScaleNormal="120" workbookViewId="0">
      <selection activeCell="Q19" sqref="Q19"/>
    </sheetView>
  </sheetViews>
  <sheetFormatPr baseColWidth="10" defaultRowHeight="12.75" x14ac:dyDescent="0.25"/>
  <cols>
    <col min="1" max="1" width="43.5703125" style="45" customWidth="1"/>
    <col min="2" max="2" width="30" style="45" customWidth="1"/>
    <col min="3" max="3" width="89.42578125" style="45" customWidth="1"/>
    <col min="4" max="8" width="9.42578125" style="45" customWidth="1"/>
    <col min="9" max="9" width="0" style="45" hidden="1" customWidth="1"/>
    <col min="10" max="10" width="138.42578125" style="45" customWidth="1"/>
    <col min="11" max="13" width="27.7109375" style="45" customWidth="1"/>
    <col min="14" max="16384" width="11.42578125" style="45"/>
  </cols>
  <sheetData>
    <row r="1" spans="1:13" x14ac:dyDescent="0.25">
      <c r="B1" s="86" t="s">
        <v>795</v>
      </c>
      <c r="C1" s="87"/>
      <c r="D1" s="87"/>
      <c r="E1" s="87"/>
    </row>
    <row r="2" spans="1:13" x14ac:dyDescent="0.25">
      <c r="B2" s="87"/>
      <c r="C2" s="87"/>
      <c r="D2" s="87"/>
      <c r="E2" s="87"/>
    </row>
    <row r="3" spans="1:13" x14ac:dyDescent="0.25">
      <c r="B3" s="87"/>
      <c r="C3" s="87"/>
      <c r="D3" s="87"/>
      <c r="E3" s="87"/>
    </row>
    <row r="4" spans="1:13" x14ac:dyDescent="0.25">
      <c r="B4" s="87"/>
      <c r="C4" s="87"/>
      <c r="D4" s="87"/>
      <c r="E4" s="87"/>
    </row>
    <row r="5" spans="1:13" x14ac:dyDescent="0.25">
      <c r="B5" s="87"/>
      <c r="C5" s="87"/>
      <c r="D5" s="87"/>
      <c r="E5" s="87"/>
    </row>
    <row r="6" spans="1:13" x14ac:dyDescent="0.25">
      <c r="A6" s="46"/>
    </row>
    <row r="7" spans="1:13" ht="43.5" customHeight="1" x14ac:dyDescent="0.25">
      <c r="A7" s="88" t="s">
        <v>792</v>
      </c>
      <c r="B7" s="88"/>
      <c r="C7" s="88"/>
      <c r="D7" s="88"/>
      <c r="E7" s="88"/>
      <c r="F7" s="88"/>
      <c r="G7" s="88"/>
      <c r="H7" s="88"/>
      <c r="J7" s="89" t="s">
        <v>848</v>
      </c>
      <c r="K7" s="89"/>
      <c r="L7" s="89"/>
      <c r="M7" s="89"/>
    </row>
    <row r="8" spans="1:13" ht="20.25" customHeight="1" x14ac:dyDescent="0.25">
      <c r="A8" s="88" t="s">
        <v>833</v>
      </c>
      <c r="B8" s="88"/>
      <c r="C8" s="88"/>
      <c r="D8" s="88"/>
      <c r="E8" s="88"/>
      <c r="F8" s="88"/>
      <c r="G8" s="88"/>
      <c r="H8" s="88"/>
      <c r="J8" s="90" t="s">
        <v>851</v>
      </c>
      <c r="K8" s="90"/>
      <c r="L8" s="90"/>
      <c r="M8" s="90"/>
    </row>
    <row r="9" spans="1:13" ht="2.25" customHeight="1" x14ac:dyDescent="0.25">
      <c r="A9" s="47"/>
      <c r="B9" s="47"/>
    </row>
    <row r="10" spans="1:13" ht="54" customHeight="1" x14ac:dyDescent="0.25">
      <c r="A10" s="48" t="s">
        <v>19</v>
      </c>
      <c r="B10" s="49" t="s">
        <v>217</v>
      </c>
      <c r="C10" s="49" t="s">
        <v>3</v>
      </c>
      <c r="D10" s="50" t="s">
        <v>4</v>
      </c>
      <c r="E10" s="50" t="s">
        <v>5</v>
      </c>
      <c r="F10" s="50">
        <v>2016</v>
      </c>
      <c r="G10" s="50">
        <v>2017</v>
      </c>
      <c r="H10" s="51">
        <v>2018</v>
      </c>
      <c r="J10" s="51" t="s">
        <v>852</v>
      </c>
      <c r="K10" s="51" t="s">
        <v>853</v>
      </c>
      <c r="L10" s="51" t="s">
        <v>854</v>
      </c>
      <c r="M10" s="51" t="s">
        <v>472</v>
      </c>
    </row>
    <row r="11" spans="1:13" ht="16.5" customHeight="1" x14ac:dyDescent="0.25">
      <c r="A11" s="95" t="s">
        <v>31</v>
      </c>
      <c r="B11" s="105"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112" t="s">
        <v>874</v>
      </c>
      <c r="K11" s="108" t="s">
        <v>857</v>
      </c>
      <c r="L11" s="110" t="s">
        <v>858</v>
      </c>
      <c r="M11" s="110" t="s">
        <v>858</v>
      </c>
    </row>
    <row r="12" spans="1:13" ht="408.75" customHeight="1" x14ac:dyDescent="0.25">
      <c r="A12" s="97"/>
      <c r="B12" s="107"/>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113"/>
      <c r="K12" s="109"/>
      <c r="L12" s="111"/>
      <c r="M12" s="111"/>
    </row>
    <row r="13" spans="1:13" ht="21" customHeight="1" x14ac:dyDescent="0.25">
      <c r="A13" s="95" t="s">
        <v>32</v>
      </c>
      <c r="B13" s="98"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71" t="s">
        <v>858</v>
      </c>
      <c r="K13" s="71" t="s">
        <v>858</v>
      </c>
      <c r="L13" s="71" t="s">
        <v>858</v>
      </c>
      <c r="M13" s="71" t="s">
        <v>858</v>
      </c>
    </row>
    <row r="14" spans="1:13" ht="21" customHeight="1" x14ac:dyDescent="0.25">
      <c r="A14" s="97"/>
      <c r="B14" s="100"/>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71" t="s">
        <v>858</v>
      </c>
      <c r="K14" s="71" t="s">
        <v>858</v>
      </c>
      <c r="L14" s="71" t="s">
        <v>858</v>
      </c>
      <c r="M14" s="71" t="s">
        <v>858</v>
      </c>
    </row>
    <row r="15" spans="1:13" ht="16.5" customHeight="1" x14ac:dyDescent="0.25">
      <c r="A15" s="95" t="s">
        <v>33</v>
      </c>
      <c r="B15" s="98"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71" t="s">
        <v>858</v>
      </c>
      <c r="K15" s="71" t="s">
        <v>858</v>
      </c>
      <c r="L15" s="71" t="s">
        <v>858</v>
      </c>
      <c r="M15" s="71" t="s">
        <v>858</v>
      </c>
    </row>
    <row r="16" spans="1:13" ht="16.5" customHeight="1" x14ac:dyDescent="0.25">
      <c r="A16" s="96"/>
      <c r="B16" s="99"/>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71" t="s">
        <v>858</v>
      </c>
      <c r="K16" s="71" t="s">
        <v>858</v>
      </c>
      <c r="L16" s="71" t="s">
        <v>858</v>
      </c>
      <c r="M16" s="71" t="s">
        <v>858</v>
      </c>
    </row>
    <row r="17" spans="1:13" ht="16.5" customHeight="1" x14ac:dyDescent="0.25">
      <c r="A17" s="97"/>
      <c r="B17" s="100"/>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71" t="s">
        <v>858</v>
      </c>
      <c r="K17" s="71" t="s">
        <v>858</v>
      </c>
      <c r="L17" s="71" t="s">
        <v>858</v>
      </c>
      <c r="M17" s="71" t="s">
        <v>858</v>
      </c>
    </row>
    <row r="18" spans="1:13" ht="207.75" customHeight="1" x14ac:dyDescent="0.25">
      <c r="A18" s="63" t="s">
        <v>34</v>
      </c>
      <c r="B18" s="66"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69" t="s">
        <v>880</v>
      </c>
      <c r="K18" s="57" t="s">
        <v>857</v>
      </c>
      <c r="L18" s="71" t="s">
        <v>858</v>
      </c>
      <c r="M18" s="71" t="s">
        <v>858</v>
      </c>
    </row>
    <row r="19" spans="1:13" ht="171" customHeight="1" x14ac:dyDescent="0.25">
      <c r="A19" s="63" t="s">
        <v>35</v>
      </c>
      <c r="B19" s="66"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75" t="s">
        <v>881</v>
      </c>
      <c r="K19" s="68" t="s">
        <v>887</v>
      </c>
      <c r="L19" s="74" t="s">
        <v>858</v>
      </c>
      <c r="M19" s="74" t="s">
        <v>858</v>
      </c>
    </row>
  </sheetData>
  <mergeCells count="15">
    <mergeCell ref="A13:A14"/>
    <mergeCell ref="B13:B14"/>
    <mergeCell ref="A15:A17"/>
    <mergeCell ref="B15:B17"/>
    <mergeCell ref="J11:J12"/>
    <mergeCell ref="K11:K12"/>
    <mergeCell ref="L11:L12"/>
    <mergeCell ref="M11:M12"/>
    <mergeCell ref="B1:E5"/>
    <mergeCell ref="A7:H7"/>
    <mergeCell ref="J7:M7"/>
    <mergeCell ref="A8:H8"/>
    <mergeCell ref="J8:M8"/>
    <mergeCell ref="A11:A12"/>
    <mergeCell ref="B11:B12"/>
  </mergeCells>
  <dataValidations count="1">
    <dataValidation type="list" allowBlank="1" showInputMessage="1" showErrorMessage="1" sqref="A18:A19 A15 A13">
      <formula1>$C$27:$C$31</formula1>
    </dataValidation>
  </dataValidations>
  <pageMargins left="0.7" right="0.7" top="0.75" bottom="0.75" header="0.3" footer="0.3"/>
  <pageSetup paperSize="14" scale="34" fitToHeight="0" orientation="landscape"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J7:M7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G1" workbookViewId="0">
      <selection activeCell="P19" sqref="P19"/>
    </sheetView>
  </sheetViews>
  <sheetFormatPr baseColWidth="10" defaultRowHeight="12.75" x14ac:dyDescent="0.25"/>
  <cols>
    <col min="1" max="1" width="47.85546875" style="45" customWidth="1"/>
    <col min="2" max="2" width="20.42578125" style="45" customWidth="1"/>
    <col min="3" max="3" width="89.42578125" style="45" customWidth="1"/>
    <col min="4" max="8" width="9.42578125" style="45" customWidth="1"/>
    <col min="9" max="9" width="0" style="45" hidden="1" customWidth="1"/>
    <col min="10" max="13" width="27.7109375" style="45" customWidth="1"/>
    <col min="14" max="16384" width="11.42578125" style="45"/>
  </cols>
  <sheetData>
    <row r="1" spans="1:13" x14ac:dyDescent="0.25">
      <c r="B1" s="86" t="s">
        <v>795</v>
      </c>
      <c r="C1" s="87"/>
      <c r="D1" s="87"/>
      <c r="E1" s="87"/>
    </row>
    <row r="2" spans="1:13" x14ac:dyDescent="0.25">
      <c r="B2" s="87"/>
      <c r="C2" s="87"/>
      <c r="D2" s="87"/>
      <c r="E2" s="87"/>
    </row>
    <row r="3" spans="1:13" x14ac:dyDescent="0.25">
      <c r="B3" s="87"/>
      <c r="C3" s="87"/>
      <c r="D3" s="87"/>
      <c r="E3" s="87"/>
    </row>
    <row r="4" spans="1:13" x14ac:dyDescent="0.25">
      <c r="B4" s="87"/>
      <c r="C4" s="87"/>
      <c r="D4" s="87"/>
      <c r="E4" s="87"/>
    </row>
    <row r="5" spans="1:13" x14ac:dyDescent="0.25">
      <c r="B5" s="87"/>
      <c r="C5" s="87"/>
      <c r="D5" s="87"/>
      <c r="E5" s="87"/>
    </row>
    <row r="6" spans="1:13" x14ac:dyDescent="0.25">
      <c r="A6" s="46"/>
    </row>
    <row r="7" spans="1:13" ht="43.5" customHeight="1" x14ac:dyDescent="0.25">
      <c r="A7" s="88" t="s">
        <v>792</v>
      </c>
      <c r="B7" s="88"/>
      <c r="C7" s="88"/>
      <c r="D7" s="88"/>
      <c r="E7" s="88"/>
      <c r="F7" s="88"/>
      <c r="G7" s="88"/>
      <c r="H7" s="88"/>
      <c r="J7" s="89" t="s">
        <v>848</v>
      </c>
      <c r="K7" s="89"/>
      <c r="L7" s="89"/>
      <c r="M7" s="89"/>
    </row>
    <row r="8" spans="1:13" ht="20.25" customHeight="1" x14ac:dyDescent="0.25">
      <c r="A8" s="88" t="s">
        <v>834</v>
      </c>
      <c r="B8" s="88"/>
      <c r="C8" s="88"/>
      <c r="D8" s="88"/>
      <c r="E8" s="88"/>
      <c r="F8" s="88"/>
      <c r="G8" s="88"/>
      <c r="H8" s="88"/>
      <c r="J8" s="90" t="s">
        <v>851</v>
      </c>
      <c r="K8" s="90"/>
      <c r="L8" s="90"/>
      <c r="M8" s="90"/>
    </row>
    <row r="9" spans="1:13" ht="2.25" customHeight="1" x14ac:dyDescent="0.25">
      <c r="A9" s="47"/>
      <c r="B9" s="47"/>
    </row>
    <row r="10" spans="1:13" ht="36" x14ac:dyDescent="0.25">
      <c r="A10" s="48" t="s">
        <v>19</v>
      </c>
      <c r="B10" s="49" t="s">
        <v>217</v>
      </c>
      <c r="C10" s="49" t="s">
        <v>3</v>
      </c>
      <c r="D10" s="50" t="s">
        <v>4</v>
      </c>
      <c r="E10" s="50" t="s">
        <v>5</v>
      </c>
      <c r="F10" s="50">
        <v>2016</v>
      </c>
      <c r="G10" s="50">
        <v>2017</v>
      </c>
      <c r="H10" s="51">
        <v>2018</v>
      </c>
      <c r="J10" s="51" t="s">
        <v>852</v>
      </c>
      <c r="K10" s="51" t="s">
        <v>853</v>
      </c>
      <c r="L10" s="51" t="s">
        <v>854</v>
      </c>
      <c r="M10" s="51" t="s">
        <v>472</v>
      </c>
    </row>
    <row r="11" spans="1:13" ht="26.25" customHeight="1" x14ac:dyDescent="0.25">
      <c r="A11" s="63" t="s">
        <v>36</v>
      </c>
      <c r="B11" s="64"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71" t="s">
        <v>858</v>
      </c>
      <c r="K11" s="71" t="s">
        <v>858</v>
      </c>
      <c r="L11" s="71" t="s">
        <v>858</v>
      </c>
      <c r="M11" s="71" t="s">
        <v>858</v>
      </c>
    </row>
    <row r="12" spans="1:13" ht="16.5" hidden="1" customHeight="1" x14ac:dyDescent="0.25">
      <c r="A12" s="63" t="s">
        <v>37</v>
      </c>
      <c r="B12" s="64"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71"/>
      <c r="K12" s="71"/>
      <c r="L12" s="71"/>
      <c r="M12" s="71"/>
    </row>
    <row r="13" spans="1:13" ht="16.5" customHeight="1" x14ac:dyDescent="0.25">
      <c r="A13" s="95" t="s">
        <v>38</v>
      </c>
      <c r="B13" s="98"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71" t="s">
        <v>858</v>
      </c>
      <c r="K13" s="71" t="s">
        <v>858</v>
      </c>
      <c r="L13" s="71" t="s">
        <v>858</v>
      </c>
      <c r="M13" s="71" t="s">
        <v>858</v>
      </c>
    </row>
    <row r="14" spans="1:13" ht="16.5" customHeight="1" x14ac:dyDescent="0.25">
      <c r="A14" s="97"/>
      <c r="B14" s="100"/>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71" t="s">
        <v>858</v>
      </c>
      <c r="K14" s="71" t="s">
        <v>858</v>
      </c>
      <c r="L14" s="71" t="s">
        <v>858</v>
      </c>
      <c r="M14" s="71" t="s">
        <v>858</v>
      </c>
    </row>
    <row r="15" spans="1:13" ht="52.5" customHeight="1" x14ac:dyDescent="0.25">
      <c r="A15" s="63" t="s">
        <v>39</v>
      </c>
      <c r="B15" s="66"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68" t="s">
        <v>860</v>
      </c>
      <c r="K15" s="71" t="s">
        <v>858</v>
      </c>
      <c r="L15" s="71" t="s">
        <v>858</v>
      </c>
      <c r="M15" s="71" t="s">
        <v>858</v>
      </c>
    </row>
    <row r="16" spans="1:13" ht="16.5" hidden="1" customHeight="1" x14ac:dyDescent="0.25">
      <c r="A16" s="63" t="s">
        <v>40</v>
      </c>
      <c r="B16" s="64" t="str">
        <f>VLOOKUP(A16,'Ind. depurados'!C$10:L$39,10,0)</f>
        <v>MSPS</v>
      </c>
      <c r="C16" s="52"/>
      <c r="D16" s="53" t="e">
        <f>VLOOKUP($C16,'Ind. depurados'!$C$44:$U$129,3,0)</f>
        <v>#N/A</v>
      </c>
      <c r="E16" s="53" t="e">
        <f>VLOOKUP($C16,'Ind. depurados'!$C$44:$U$129,4,0)</f>
        <v>#N/A</v>
      </c>
      <c r="F16" s="53" t="e">
        <f>VLOOKUP($C16,'Ind. depurados'!$C$44:$U$129,5,0)</f>
        <v>#N/A</v>
      </c>
      <c r="G16" s="53" t="e">
        <f>VLOOKUP($C16,'Ind. depurados'!$C$44:$U$129,6,0)</f>
        <v>#N/A</v>
      </c>
      <c r="H16" s="53" t="e">
        <f>VLOOKUP($C16,'Ind. depurados'!$C$44:$U$129,7,0)</f>
        <v>#N/A</v>
      </c>
      <c r="I16" s="45" t="e">
        <f>VLOOKUP(C16,'Ind. depurados'!C$44:Q$140,15,0)</f>
        <v>#N/A</v>
      </c>
      <c r="J16" s="57"/>
      <c r="K16" s="71"/>
      <c r="L16" s="71"/>
      <c r="M16" s="71"/>
    </row>
    <row r="17" spans="1:13" ht="16.5" hidden="1" customHeight="1" x14ac:dyDescent="0.25">
      <c r="A17" s="63" t="s">
        <v>41</v>
      </c>
      <c r="B17" s="64" t="str">
        <f>VLOOKUP(A17,'Ind. depurados'!C$10:L$39,10,0)</f>
        <v>SNS - INVIMA</v>
      </c>
      <c r="C17" s="52"/>
      <c r="D17" s="53" t="e">
        <f>VLOOKUP($C17,'Ind. depurados'!$C$44:$U$129,3,0)</f>
        <v>#N/A</v>
      </c>
      <c r="E17" s="53" t="e">
        <f>VLOOKUP($C17,'Ind. depurados'!$C$44:$U$129,4,0)</f>
        <v>#N/A</v>
      </c>
      <c r="F17" s="53" t="e">
        <f>VLOOKUP($C17,'Ind. depurados'!$C$44:$U$129,5,0)</f>
        <v>#N/A</v>
      </c>
      <c r="G17" s="53" t="e">
        <f>VLOOKUP($C17,'Ind. depurados'!$C$44:$U$129,6,0)</f>
        <v>#N/A</v>
      </c>
      <c r="H17" s="53" t="e">
        <f>VLOOKUP($C17,'Ind. depurados'!$C$44:$U$129,7,0)</f>
        <v>#N/A</v>
      </c>
      <c r="I17" s="45" t="e">
        <f>VLOOKUP(C17,'Ind. depurados'!C$44:Q$140,15,0)</f>
        <v>#N/A</v>
      </c>
      <c r="J17" s="57"/>
      <c r="K17" s="71"/>
      <c r="L17" s="71"/>
      <c r="M17" s="71"/>
    </row>
    <row r="18" spans="1:13" ht="16.5" hidden="1" customHeight="1" x14ac:dyDescent="0.25">
      <c r="A18" s="63" t="s">
        <v>42</v>
      </c>
      <c r="B18" s="64" t="str">
        <f>VLOOKUP(A18,'Ind. depurados'!C$10:L$39,10,0)</f>
        <v>MSPS</v>
      </c>
      <c r="C18" s="52"/>
      <c r="D18" s="53" t="e">
        <f>VLOOKUP($C18,'Ind. depurados'!$C$44:$U$129,3,0)</f>
        <v>#N/A</v>
      </c>
      <c r="E18" s="53" t="e">
        <f>VLOOKUP($C18,'Ind. depurados'!$C$44:$U$129,4,0)</f>
        <v>#N/A</v>
      </c>
      <c r="F18" s="53" t="e">
        <f>VLOOKUP($C18,'Ind. depurados'!$C$44:$U$129,5,0)</f>
        <v>#N/A</v>
      </c>
      <c r="G18" s="53" t="e">
        <f>VLOOKUP($C18,'Ind. depurados'!$C$44:$U$129,6,0)</f>
        <v>#N/A</v>
      </c>
      <c r="H18" s="53" t="e">
        <f>VLOOKUP($C18,'Ind. depurados'!$C$44:$U$129,7,0)</f>
        <v>#N/A</v>
      </c>
      <c r="I18" s="45" t="e">
        <f>VLOOKUP(C18,'Ind. depurados'!C$44:Q$140,15,0)</f>
        <v>#N/A</v>
      </c>
      <c r="J18" s="57"/>
      <c r="K18" s="71"/>
      <c r="L18" s="71"/>
      <c r="M18" s="71"/>
    </row>
    <row r="19" spans="1:13" ht="25.5" customHeight="1" x14ac:dyDescent="0.25">
      <c r="A19" s="63" t="s">
        <v>43</v>
      </c>
      <c r="B19" s="64"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71" t="s">
        <v>858</v>
      </c>
      <c r="K19" s="71" t="s">
        <v>858</v>
      </c>
      <c r="L19" s="71" t="s">
        <v>858</v>
      </c>
      <c r="M19" s="71" t="s">
        <v>858</v>
      </c>
    </row>
  </sheetData>
  <mergeCells count="7">
    <mergeCell ref="A13:A14"/>
    <mergeCell ref="B13:B14"/>
    <mergeCell ref="B1:E5"/>
    <mergeCell ref="A7:H7"/>
    <mergeCell ref="J7:M7"/>
    <mergeCell ref="A8:H8"/>
    <mergeCell ref="J8:M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J7:M7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tabSelected="1" topLeftCell="E1" zoomScale="90" zoomScaleNormal="90" workbookViewId="0">
      <selection activeCell="N4" sqref="N4"/>
    </sheetView>
  </sheetViews>
  <sheetFormatPr baseColWidth="10" defaultRowHeight="12.75" x14ac:dyDescent="0.25"/>
  <cols>
    <col min="1" max="1" width="47.85546875" style="45" customWidth="1"/>
    <col min="2" max="2" width="30" style="45" customWidth="1"/>
    <col min="3" max="3" width="89.42578125" style="45" customWidth="1"/>
    <col min="4" max="8" width="9.42578125" style="45" customWidth="1"/>
    <col min="9" max="9" width="0" style="45" hidden="1" customWidth="1"/>
    <col min="10" max="10" width="81.5703125" style="45" customWidth="1"/>
    <col min="11" max="11" width="28.5703125" style="45" customWidth="1"/>
    <col min="12" max="13" width="27.7109375" style="45" customWidth="1"/>
    <col min="14" max="16384" width="11.42578125" style="45"/>
  </cols>
  <sheetData>
    <row r="1" spans="1:13" x14ac:dyDescent="0.25">
      <c r="B1" s="86" t="s">
        <v>795</v>
      </c>
      <c r="C1" s="87"/>
      <c r="D1" s="87"/>
      <c r="E1" s="87"/>
    </row>
    <row r="2" spans="1:13" x14ac:dyDescent="0.25">
      <c r="B2" s="87"/>
      <c r="C2" s="87"/>
      <c r="D2" s="87"/>
      <c r="E2" s="87"/>
    </row>
    <row r="3" spans="1:13" x14ac:dyDescent="0.25">
      <c r="B3" s="87"/>
      <c r="C3" s="87"/>
      <c r="D3" s="87"/>
      <c r="E3" s="87"/>
    </row>
    <row r="4" spans="1:13" x14ac:dyDescent="0.25">
      <c r="B4" s="87"/>
      <c r="C4" s="87"/>
      <c r="D4" s="87"/>
      <c r="E4" s="87"/>
    </row>
    <row r="5" spans="1:13" x14ac:dyDescent="0.25">
      <c r="B5" s="87"/>
      <c r="C5" s="87"/>
      <c r="D5" s="87"/>
      <c r="E5" s="87"/>
    </row>
    <row r="6" spans="1:13" x14ac:dyDescent="0.25">
      <c r="A6" s="59"/>
    </row>
    <row r="7" spans="1:13" ht="43.5" customHeight="1" x14ac:dyDescent="0.25">
      <c r="A7" s="115" t="s">
        <v>796</v>
      </c>
      <c r="B7" s="115"/>
      <c r="C7" s="115"/>
      <c r="D7" s="115"/>
      <c r="E7" s="115"/>
      <c r="F7" s="115"/>
      <c r="G7" s="115"/>
      <c r="H7" s="115"/>
      <c r="J7" s="89" t="s">
        <v>848</v>
      </c>
      <c r="K7" s="89"/>
      <c r="L7" s="89"/>
      <c r="M7" s="89"/>
    </row>
    <row r="8" spans="1:13" ht="20.25" customHeight="1" x14ac:dyDescent="0.25">
      <c r="A8" s="115" t="s">
        <v>797</v>
      </c>
      <c r="B8" s="115"/>
      <c r="C8" s="115"/>
      <c r="D8" s="115"/>
      <c r="E8" s="115"/>
      <c r="F8" s="115"/>
      <c r="G8" s="115"/>
      <c r="H8" s="115"/>
      <c r="J8" s="90" t="s">
        <v>851</v>
      </c>
      <c r="K8" s="90"/>
      <c r="L8" s="90"/>
      <c r="M8" s="90"/>
    </row>
    <row r="9" spans="1:13" ht="2.25" customHeight="1" x14ac:dyDescent="0.25">
      <c r="A9" s="60"/>
      <c r="B9" s="60"/>
      <c r="C9" s="59"/>
      <c r="D9" s="59"/>
      <c r="E9" s="59"/>
      <c r="F9" s="59"/>
      <c r="G9" s="59"/>
      <c r="H9" s="59"/>
    </row>
    <row r="10" spans="1:13" ht="51.75" customHeight="1" x14ac:dyDescent="0.25">
      <c r="A10" s="61" t="s">
        <v>19</v>
      </c>
      <c r="B10" s="61" t="s">
        <v>217</v>
      </c>
      <c r="C10" s="61" t="s">
        <v>3</v>
      </c>
      <c r="D10" s="61" t="s">
        <v>4</v>
      </c>
      <c r="E10" s="61" t="s">
        <v>5</v>
      </c>
      <c r="F10" s="61">
        <v>2016</v>
      </c>
      <c r="G10" s="61">
        <v>2017</v>
      </c>
      <c r="H10" s="61">
        <v>2018</v>
      </c>
      <c r="J10" s="51" t="s">
        <v>852</v>
      </c>
      <c r="K10" s="51" t="s">
        <v>853</v>
      </c>
      <c r="L10" s="51" t="s">
        <v>854</v>
      </c>
      <c r="M10" s="51" t="s">
        <v>472</v>
      </c>
    </row>
    <row r="11" spans="1:13" ht="123" customHeight="1" x14ac:dyDescent="0.25">
      <c r="A11" s="91" t="s">
        <v>798</v>
      </c>
      <c r="B11" s="114" t="s">
        <v>794</v>
      </c>
      <c r="C11" s="52" t="s">
        <v>799</v>
      </c>
      <c r="D11" s="54">
        <v>0</v>
      </c>
      <c r="E11" s="54">
        <v>10</v>
      </c>
      <c r="F11" s="54">
        <v>0</v>
      </c>
      <c r="G11" s="54">
        <v>5</v>
      </c>
      <c r="H11" s="54">
        <v>10</v>
      </c>
      <c r="I11" s="45" t="e">
        <f>VLOOKUP(C11,'Ind. depurados'!C$44:Q$140,15,0)</f>
        <v>#N/A</v>
      </c>
      <c r="J11" s="68" t="s">
        <v>861</v>
      </c>
      <c r="K11" s="57" t="s">
        <v>862</v>
      </c>
      <c r="L11" s="71" t="s">
        <v>858</v>
      </c>
      <c r="M11" s="71" t="s">
        <v>858</v>
      </c>
    </row>
    <row r="12" spans="1:13" ht="157.5" customHeight="1" x14ac:dyDescent="0.25">
      <c r="A12" s="91"/>
      <c r="B12" s="114"/>
      <c r="C12" s="52" t="s">
        <v>800</v>
      </c>
      <c r="D12" s="54">
        <v>5</v>
      </c>
      <c r="E12" s="54">
        <v>10</v>
      </c>
      <c r="F12" s="54">
        <v>5</v>
      </c>
      <c r="G12" s="54">
        <v>10</v>
      </c>
      <c r="H12" s="54">
        <v>10</v>
      </c>
      <c r="I12" s="45" t="e">
        <f>VLOOKUP(C12,'Ind. depurados'!C$44:Q$140,15,0)</f>
        <v>#N/A</v>
      </c>
      <c r="J12" s="68" t="s">
        <v>882</v>
      </c>
      <c r="K12" s="57" t="s">
        <v>883</v>
      </c>
      <c r="L12" s="71" t="s">
        <v>858</v>
      </c>
      <c r="M12" s="71" t="s">
        <v>858</v>
      </c>
    </row>
    <row r="13" spans="1:13" ht="112.5" customHeight="1" x14ac:dyDescent="0.25">
      <c r="A13" s="91"/>
      <c r="B13" s="114"/>
      <c r="C13" s="52" t="s">
        <v>801</v>
      </c>
      <c r="D13" s="54">
        <v>5</v>
      </c>
      <c r="E13" s="54">
        <v>10</v>
      </c>
      <c r="F13" s="54">
        <v>5</v>
      </c>
      <c r="G13" s="54">
        <v>10</v>
      </c>
      <c r="H13" s="54">
        <v>10</v>
      </c>
      <c r="I13" s="45" t="e">
        <f>VLOOKUP(C13,'Ind. depurados'!C$44:Q$140,15,0)</f>
        <v>#N/A</v>
      </c>
      <c r="J13" s="68" t="s">
        <v>863</v>
      </c>
      <c r="K13" s="57" t="s">
        <v>857</v>
      </c>
      <c r="L13" s="71" t="s">
        <v>858</v>
      </c>
      <c r="M13" s="71" t="s">
        <v>858</v>
      </c>
    </row>
    <row r="14" spans="1:13" ht="24" customHeight="1" x14ac:dyDescent="0.25">
      <c r="A14" s="116" t="s">
        <v>802</v>
      </c>
      <c r="B14" s="117"/>
      <c r="C14" s="117"/>
      <c r="D14" s="117"/>
      <c r="E14" s="117"/>
      <c r="F14" s="117"/>
      <c r="G14" s="117"/>
      <c r="H14" s="117"/>
      <c r="I14" s="117"/>
      <c r="J14" s="117"/>
      <c r="K14" s="117"/>
      <c r="L14" s="117"/>
      <c r="M14" s="117"/>
    </row>
    <row r="15" spans="1:13" ht="51.75" customHeight="1" x14ac:dyDescent="0.25">
      <c r="A15" s="61" t="s">
        <v>19</v>
      </c>
      <c r="B15" s="61" t="s">
        <v>217</v>
      </c>
      <c r="C15" s="61" t="s">
        <v>3</v>
      </c>
      <c r="D15" s="61" t="s">
        <v>4</v>
      </c>
      <c r="E15" s="61" t="s">
        <v>5</v>
      </c>
      <c r="F15" s="61">
        <v>2016</v>
      </c>
      <c r="G15" s="61">
        <v>2017</v>
      </c>
      <c r="H15" s="61">
        <v>2018</v>
      </c>
      <c r="J15" s="51" t="s">
        <v>852</v>
      </c>
      <c r="K15" s="51" t="s">
        <v>853</v>
      </c>
      <c r="L15" s="51" t="s">
        <v>854</v>
      </c>
      <c r="M15" s="51" t="s">
        <v>472</v>
      </c>
    </row>
    <row r="16" spans="1:13" ht="17.25" customHeight="1" x14ac:dyDescent="0.25">
      <c r="A16" s="63" t="s">
        <v>803</v>
      </c>
      <c r="B16" s="65" t="s">
        <v>7</v>
      </c>
      <c r="C16" s="52" t="s">
        <v>804</v>
      </c>
      <c r="D16" s="54">
        <v>0</v>
      </c>
      <c r="E16" s="54">
        <v>1</v>
      </c>
      <c r="F16" s="54">
        <v>1</v>
      </c>
      <c r="G16" s="54">
        <v>1</v>
      </c>
      <c r="H16" s="54">
        <v>1</v>
      </c>
      <c r="I16" s="45" t="e">
        <f>VLOOKUP(C16,'Ind. depurados'!C$44:Q$140,15,0)</f>
        <v>#N/A</v>
      </c>
      <c r="J16" s="57" t="s">
        <v>858</v>
      </c>
      <c r="K16" s="71" t="s">
        <v>858</v>
      </c>
      <c r="L16" s="71" t="s">
        <v>858</v>
      </c>
      <c r="M16" s="71" t="s">
        <v>858</v>
      </c>
    </row>
    <row r="17" spans="1:13" ht="111" customHeight="1" x14ac:dyDescent="0.25">
      <c r="A17" s="91" t="s">
        <v>805</v>
      </c>
      <c r="B17" s="114" t="s">
        <v>794</v>
      </c>
      <c r="C17" s="52" t="s">
        <v>806</v>
      </c>
      <c r="D17" s="54">
        <v>5</v>
      </c>
      <c r="E17" s="54">
        <v>10</v>
      </c>
      <c r="F17" s="54">
        <v>5</v>
      </c>
      <c r="G17" s="54">
        <v>10</v>
      </c>
      <c r="H17" s="54">
        <v>10</v>
      </c>
      <c r="I17" s="45" t="e">
        <f>VLOOKUP(C17,'Ind. depurados'!C$44:Q$140,15,0)</f>
        <v>#N/A</v>
      </c>
      <c r="J17" s="68" t="s">
        <v>864</v>
      </c>
      <c r="K17" s="57" t="s">
        <v>857</v>
      </c>
      <c r="L17" s="71" t="s">
        <v>858</v>
      </c>
      <c r="M17" s="71" t="s">
        <v>858</v>
      </c>
    </row>
    <row r="18" spans="1:13" ht="132.75" customHeight="1" x14ac:dyDescent="0.25">
      <c r="A18" s="91"/>
      <c r="B18" s="114"/>
      <c r="C18" s="52" t="s">
        <v>807</v>
      </c>
      <c r="D18" s="54">
        <v>5</v>
      </c>
      <c r="E18" s="54">
        <v>10</v>
      </c>
      <c r="F18" s="54">
        <v>5</v>
      </c>
      <c r="G18" s="54">
        <v>10</v>
      </c>
      <c r="H18" s="54">
        <v>10</v>
      </c>
      <c r="I18" s="45" t="e">
        <f>VLOOKUP(C18,'Ind. depurados'!C$44:Q$140,15,0)</f>
        <v>#N/A</v>
      </c>
      <c r="J18" s="68" t="s">
        <v>875</v>
      </c>
      <c r="K18" s="57" t="s">
        <v>857</v>
      </c>
      <c r="L18" s="71" t="s">
        <v>858</v>
      </c>
      <c r="M18" s="71" t="s">
        <v>858</v>
      </c>
    </row>
    <row r="19" spans="1:13" ht="24" customHeight="1" x14ac:dyDescent="0.25">
      <c r="A19" s="91"/>
      <c r="B19" s="114"/>
      <c r="C19" s="52" t="s">
        <v>808</v>
      </c>
      <c r="D19" s="62">
        <v>0</v>
      </c>
      <c r="E19" s="62">
        <v>1</v>
      </c>
      <c r="F19" s="62">
        <v>0.5</v>
      </c>
      <c r="G19" s="62">
        <v>0.7</v>
      </c>
      <c r="H19" s="62">
        <v>1</v>
      </c>
      <c r="I19" s="45" t="e">
        <f>VLOOKUP(C19,'Ind. depurados'!C$44:Q$140,15,0)</f>
        <v>#N/A</v>
      </c>
      <c r="J19" s="68" t="s">
        <v>865</v>
      </c>
      <c r="K19" s="71" t="s">
        <v>865</v>
      </c>
      <c r="L19" s="71" t="s">
        <v>865</v>
      </c>
      <c r="M19" s="71" t="s">
        <v>865</v>
      </c>
    </row>
    <row r="20" spans="1:13" ht="409.5" customHeight="1" x14ac:dyDescent="0.25">
      <c r="A20" s="91"/>
      <c r="B20" s="114"/>
      <c r="C20" s="52" t="s">
        <v>815</v>
      </c>
      <c r="D20" s="62">
        <v>0.5</v>
      </c>
      <c r="E20" s="62">
        <v>1</v>
      </c>
      <c r="F20" s="62">
        <v>0.5</v>
      </c>
      <c r="G20" s="62">
        <v>0.7</v>
      </c>
      <c r="H20" s="62">
        <v>1</v>
      </c>
      <c r="I20" s="45" t="e">
        <f>VLOOKUP(C20,'Ind. depurados'!C$44:Q$140,15,0)</f>
        <v>#N/A</v>
      </c>
      <c r="J20" s="69" t="s">
        <v>871</v>
      </c>
      <c r="K20" s="57" t="s">
        <v>857</v>
      </c>
      <c r="L20" s="71" t="s">
        <v>858</v>
      </c>
      <c r="M20" s="71" t="s">
        <v>858</v>
      </c>
    </row>
    <row r="21" spans="1:13" ht="360" customHeight="1" x14ac:dyDescent="0.25">
      <c r="A21" s="91" t="s">
        <v>809</v>
      </c>
      <c r="B21" s="114" t="s">
        <v>794</v>
      </c>
      <c r="C21" s="52" t="s">
        <v>810</v>
      </c>
      <c r="D21" s="54">
        <v>5</v>
      </c>
      <c r="E21" s="54">
        <v>10</v>
      </c>
      <c r="F21" s="54">
        <v>5</v>
      </c>
      <c r="G21" s="54">
        <v>10</v>
      </c>
      <c r="H21" s="54">
        <v>10</v>
      </c>
      <c r="I21" s="45" t="e">
        <f>VLOOKUP(C21,'Ind. depurados'!C$44:Q$140,15,0)</f>
        <v>#N/A</v>
      </c>
      <c r="J21" s="68" t="s">
        <v>876</v>
      </c>
      <c r="K21" s="57" t="s">
        <v>857</v>
      </c>
      <c r="L21" s="71" t="s">
        <v>858</v>
      </c>
      <c r="M21" s="71" t="s">
        <v>858</v>
      </c>
    </row>
    <row r="22" spans="1:13" ht="188.25" customHeight="1" x14ac:dyDescent="0.25">
      <c r="A22" s="91"/>
      <c r="B22" s="114"/>
      <c r="C22" s="52" t="s">
        <v>839</v>
      </c>
      <c r="D22" s="54">
        <v>0</v>
      </c>
      <c r="E22" s="54">
        <v>10</v>
      </c>
      <c r="F22" s="54">
        <v>0</v>
      </c>
      <c r="G22" s="54">
        <v>10</v>
      </c>
      <c r="H22" s="54">
        <v>10</v>
      </c>
      <c r="I22" s="45" t="e">
        <f>VLOOKUP(C22,'Ind. depurados'!C$44:Q$140,15,0)</f>
        <v>#N/A</v>
      </c>
      <c r="J22" s="68" t="s">
        <v>877</v>
      </c>
      <c r="K22" s="57" t="s">
        <v>857</v>
      </c>
      <c r="L22" s="71" t="s">
        <v>858</v>
      </c>
      <c r="M22" s="71" t="s">
        <v>858</v>
      </c>
    </row>
    <row r="23" spans="1:13" ht="316.5" customHeight="1" x14ac:dyDescent="0.25">
      <c r="A23" s="91"/>
      <c r="B23" s="114"/>
      <c r="C23" s="52" t="s">
        <v>811</v>
      </c>
      <c r="D23" s="58">
        <v>0</v>
      </c>
      <c r="E23" s="58">
        <v>1</v>
      </c>
      <c r="F23" s="58"/>
      <c r="G23" s="58"/>
      <c r="H23" s="58">
        <v>1</v>
      </c>
      <c r="I23" s="45" t="e">
        <f>VLOOKUP(C23,'Ind. depurados'!C$44:Q$140,15,0)</f>
        <v>#N/A</v>
      </c>
      <c r="J23" s="68" t="s">
        <v>878</v>
      </c>
      <c r="K23" s="57" t="s">
        <v>857</v>
      </c>
      <c r="L23" s="71" t="s">
        <v>858</v>
      </c>
      <c r="M23" s="71" t="s">
        <v>858</v>
      </c>
    </row>
    <row r="24" spans="1:13" ht="126" customHeight="1" x14ac:dyDescent="0.25">
      <c r="A24" s="91" t="s">
        <v>812</v>
      </c>
      <c r="B24" s="114" t="s">
        <v>794</v>
      </c>
      <c r="C24" s="52" t="s">
        <v>814</v>
      </c>
      <c r="D24" s="54">
        <v>5</v>
      </c>
      <c r="E24" s="54">
        <v>10</v>
      </c>
      <c r="F24" s="54">
        <v>5</v>
      </c>
      <c r="G24" s="54">
        <v>10</v>
      </c>
      <c r="H24" s="54">
        <v>10</v>
      </c>
      <c r="I24" s="45" t="e">
        <f>VLOOKUP(C24,'Ind. depurados'!C$44:Q$140,15,0)</f>
        <v>#N/A</v>
      </c>
      <c r="J24" s="70" t="s">
        <v>872</v>
      </c>
      <c r="K24" s="57" t="s">
        <v>857</v>
      </c>
      <c r="L24" s="71" t="s">
        <v>858</v>
      </c>
      <c r="M24" s="71" t="s">
        <v>858</v>
      </c>
    </row>
    <row r="25" spans="1:13" ht="90.75" customHeight="1" x14ac:dyDescent="0.25">
      <c r="A25" s="91"/>
      <c r="B25" s="114"/>
      <c r="C25" s="52" t="s">
        <v>813</v>
      </c>
      <c r="D25" s="54">
        <v>5</v>
      </c>
      <c r="E25" s="54">
        <v>10</v>
      </c>
      <c r="F25" s="54">
        <v>5</v>
      </c>
      <c r="G25" s="54">
        <v>10</v>
      </c>
      <c r="H25" s="54">
        <v>10</v>
      </c>
      <c r="I25" s="45" t="e">
        <f>VLOOKUP(C25,'Ind. depurados'!C$44:Q$140,15,0)</f>
        <v>#N/A</v>
      </c>
      <c r="J25" s="70" t="s">
        <v>873</v>
      </c>
      <c r="K25" s="57" t="s">
        <v>886</v>
      </c>
      <c r="L25" s="74" t="s">
        <v>858</v>
      </c>
      <c r="M25" s="74" t="s">
        <v>858</v>
      </c>
    </row>
    <row r="26" spans="1:13" ht="122.25" customHeight="1" x14ac:dyDescent="0.25">
      <c r="A26" s="63" t="s">
        <v>816</v>
      </c>
      <c r="B26" s="65"/>
      <c r="C26" s="52" t="s">
        <v>817</v>
      </c>
      <c r="D26" s="54"/>
      <c r="E26" s="54"/>
      <c r="F26" s="54"/>
      <c r="G26" s="54"/>
      <c r="H26" s="54"/>
      <c r="I26" s="45" t="e">
        <f>VLOOKUP(C26,'Ind. depurados'!C$44:Q$140,15,0)</f>
        <v>#N/A</v>
      </c>
      <c r="J26" s="68" t="s">
        <v>879</v>
      </c>
      <c r="K26" s="57" t="s">
        <v>857</v>
      </c>
      <c r="L26" s="71" t="s">
        <v>858</v>
      </c>
      <c r="M26" s="71" t="s">
        <v>858</v>
      </c>
    </row>
    <row r="27" spans="1:13" ht="29.25" customHeight="1" x14ac:dyDescent="0.25">
      <c r="A27" s="116" t="s">
        <v>818</v>
      </c>
      <c r="B27" s="117"/>
      <c r="C27" s="117"/>
      <c r="D27" s="117"/>
      <c r="E27" s="117"/>
      <c r="F27" s="117"/>
      <c r="G27" s="117"/>
      <c r="H27" s="117"/>
      <c r="I27" s="117"/>
      <c r="J27" s="117"/>
      <c r="K27" s="117"/>
      <c r="L27" s="117"/>
      <c r="M27" s="117"/>
    </row>
    <row r="28" spans="1:13" ht="51.75" customHeight="1" x14ac:dyDescent="0.25">
      <c r="A28" s="61" t="s">
        <v>19</v>
      </c>
      <c r="B28" s="61" t="s">
        <v>217</v>
      </c>
      <c r="C28" s="61" t="s">
        <v>3</v>
      </c>
      <c r="D28" s="61" t="s">
        <v>4</v>
      </c>
      <c r="E28" s="61" t="s">
        <v>5</v>
      </c>
      <c r="F28" s="61">
        <v>2016</v>
      </c>
      <c r="G28" s="61">
        <v>2017</v>
      </c>
      <c r="H28" s="61">
        <v>2018</v>
      </c>
      <c r="J28" s="51" t="s">
        <v>852</v>
      </c>
      <c r="K28" s="51" t="s">
        <v>853</v>
      </c>
      <c r="L28" s="51" t="s">
        <v>854</v>
      </c>
      <c r="M28" s="51" t="s">
        <v>472</v>
      </c>
    </row>
    <row r="29" spans="1:13" ht="105.75" customHeight="1" x14ac:dyDescent="0.25">
      <c r="A29" s="63" t="s">
        <v>819</v>
      </c>
      <c r="B29" s="66" t="s">
        <v>794</v>
      </c>
      <c r="C29" s="52" t="s">
        <v>820</v>
      </c>
      <c r="D29" s="54">
        <v>5</v>
      </c>
      <c r="E29" s="54">
        <v>10</v>
      </c>
      <c r="F29" s="54">
        <v>5</v>
      </c>
      <c r="G29" s="54">
        <v>10</v>
      </c>
      <c r="H29" s="54">
        <v>10</v>
      </c>
      <c r="I29" s="45" t="e">
        <f>VLOOKUP(C29,'Ind. depurados'!C$44:Q$140,15,0)</f>
        <v>#N/A</v>
      </c>
      <c r="J29" s="68" t="s">
        <v>884</v>
      </c>
      <c r="K29" s="57" t="s">
        <v>857</v>
      </c>
      <c r="L29" s="71" t="s">
        <v>858</v>
      </c>
      <c r="M29" s="71" t="s">
        <v>858</v>
      </c>
    </row>
    <row r="30" spans="1:13" ht="75.75" customHeight="1" x14ac:dyDescent="0.25">
      <c r="A30" s="91" t="s">
        <v>821</v>
      </c>
      <c r="B30" s="114" t="s">
        <v>838</v>
      </c>
      <c r="C30" s="52" t="s">
        <v>822</v>
      </c>
      <c r="D30" s="54">
        <v>3</v>
      </c>
      <c r="E30" s="54">
        <v>6</v>
      </c>
      <c r="F30" s="54">
        <v>3</v>
      </c>
      <c r="G30" s="54">
        <v>5</v>
      </c>
      <c r="H30" s="54">
        <v>6</v>
      </c>
      <c r="I30" s="45" t="e">
        <f>VLOOKUP(C30,'Ind. depurados'!C$44:Q$140,15,0)</f>
        <v>#N/A</v>
      </c>
      <c r="J30" s="68" t="s">
        <v>869</v>
      </c>
      <c r="K30" s="57" t="s">
        <v>857</v>
      </c>
      <c r="L30" s="71" t="s">
        <v>858</v>
      </c>
      <c r="M30" s="71" t="s">
        <v>858</v>
      </c>
    </row>
    <row r="31" spans="1:13" ht="17.25" customHeight="1" x14ac:dyDescent="0.25">
      <c r="A31" s="91"/>
      <c r="B31" s="114"/>
      <c r="C31" s="52" t="s">
        <v>823</v>
      </c>
      <c r="D31" s="53">
        <v>0.3</v>
      </c>
      <c r="E31" s="53">
        <v>1</v>
      </c>
      <c r="F31" s="53">
        <v>0.5</v>
      </c>
      <c r="G31" s="53">
        <v>0.8</v>
      </c>
      <c r="H31" s="53">
        <v>1</v>
      </c>
      <c r="I31" s="45" t="e">
        <f>VLOOKUP(C31,'Ind. depurados'!C$44:Q$140,15,0)</f>
        <v>#N/A</v>
      </c>
      <c r="J31" s="68" t="s">
        <v>868</v>
      </c>
      <c r="K31" s="71" t="s">
        <v>858</v>
      </c>
      <c r="L31" s="71" t="s">
        <v>858</v>
      </c>
      <c r="M31" s="71" t="s">
        <v>858</v>
      </c>
    </row>
    <row r="32" spans="1:13" ht="27" customHeight="1" x14ac:dyDescent="0.25">
      <c r="A32" s="116" t="s">
        <v>824</v>
      </c>
      <c r="B32" s="117"/>
      <c r="C32" s="117"/>
      <c r="D32" s="117"/>
      <c r="E32" s="117"/>
      <c r="F32" s="117"/>
      <c r="G32" s="117"/>
      <c r="H32" s="117"/>
      <c r="I32" s="117"/>
      <c r="J32" s="117"/>
      <c r="K32" s="117"/>
      <c r="L32" s="117"/>
      <c r="M32" s="117"/>
    </row>
    <row r="33" spans="1:13" ht="54" customHeight="1" x14ac:dyDescent="0.25">
      <c r="A33" s="61" t="s">
        <v>19</v>
      </c>
      <c r="B33" s="61" t="s">
        <v>217</v>
      </c>
      <c r="C33" s="61" t="s">
        <v>3</v>
      </c>
      <c r="D33" s="61" t="s">
        <v>4</v>
      </c>
      <c r="E33" s="61" t="s">
        <v>5</v>
      </c>
      <c r="F33" s="61">
        <v>2016</v>
      </c>
      <c r="G33" s="61">
        <v>2017</v>
      </c>
      <c r="H33" s="61">
        <v>2018</v>
      </c>
      <c r="J33" s="51" t="s">
        <v>852</v>
      </c>
      <c r="K33" s="51" t="s">
        <v>853</v>
      </c>
      <c r="L33" s="51" t="s">
        <v>854</v>
      </c>
      <c r="M33" s="51" t="s">
        <v>472</v>
      </c>
    </row>
    <row r="34" spans="1:13" ht="87.75" customHeight="1" x14ac:dyDescent="0.25">
      <c r="A34" s="63" t="s">
        <v>825</v>
      </c>
      <c r="B34" s="67" t="s">
        <v>838</v>
      </c>
      <c r="C34" s="52" t="s">
        <v>826</v>
      </c>
      <c r="D34" s="53">
        <v>0</v>
      </c>
      <c r="E34" s="53">
        <v>1</v>
      </c>
      <c r="F34" s="53">
        <v>0</v>
      </c>
      <c r="G34" s="53">
        <v>1</v>
      </c>
      <c r="H34" s="53">
        <v>1</v>
      </c>
      <c r="I34" s="45" t="e">
        <f>VLOOKUP(C34,'Ind. depurados'!C$44:Q$140,15,0)</f>
        <v>#N/A</v>
      </c>
      <c r="J34" s="68" t="s">
        <v>867</v>
      </c>
      <c r="K34" s="57" t="s">
        <v>857</v>
      </c>
      <c r="L34" s="71" t="s">
        <v>858</v>
      </c>
      <c r="M34" s="71" t="s">
        <v>858</v>
      </c>
    </row>
    <row r="35" spans="1:13" ht="61.5" customHeight="1" x14ac:dyDescent="0.25">
      <c r="A35" s="91" t="s">
        <v>827</v>
      </c>
      <c r="B35" s="67" t="s">
        <v>794</v>
      </c>
      <c r="C35" s="52" t="s">
        <v>828</v>
      </c>
      <c r="D35" s="54">
        <v>4</v>
      </c>
      <c r="E35" s="54">
        <v>10</v>
      </c>
      <c r="F35" s="54">
        <v>4</v>
      </c>
      <c r="G35" s="54">
        <v>6</v>
      </c>
      <c r="H35" s="54">
        <v>10</v>
      </c>
      <c r="I35" s="45" t="e">
        <f>VLOOKUP(C35,'Ind. depurados'!C$44:Q$140,15,0)</f>
        <v>#N/A</v>
      </c>
      <c r="J35" s="68" t="s">
        <v>885</v>
      </c>
      <c r="K35" s="57" t="s">
        <v>857</v>
      </c>
      <c r="L35" s="71" t="s">
        <v>858</v>
      </c>
      <c r="M35" s="71" t="s">
        <v>858</v>
      </c>
    </row>
    <row r="36" spans="1:13" ht="72.75" customHeight="1" x14ac:dyDescent="0.25">
      <c r="A36" s="91"/>
      <c r="B36" s="67" t="s">
        <v>794</v>
      </c>
      <c r="C36" s="52" t="s">
        <v>829</v>
      </c>
      <c r="D36" s="53">
        <v>0.5</v>
      </c>
      <c r="E36" s="53">
        <v>1</v>
      </c>
      <c r="F36" s="53">
        <v>0.5</v>
      </c>
      <c r="G36" s="53">
        <v>0.7</v>
      </c>
      <c r="H36" s="53">
        <v>1</v>
      </c>
      <c r="I36" s="45" t="e">
        <f>VLOOKUP(C36,'Ind. depurados'!C$44:Q$140,15,0)</f>
        <v>#N/A</v>
      </c>
      <c r="J36" s="68" t="s">
        <v>866</v>
      </c>
      <c r="K36" s="57" t="s">
        <v>857</v>
      </c>
      <c r="L36" s="71" t="s">
        <v>858</v>
      </c>
      <c r="M36" s="71" t="s">
        <v>858</v>
      </c>
    </row>
    <row r="37" spans="1:13" ht="21.75" hidden="1" customHeight="1" x14ac:dyDescent="0.25">
      <c r="A37" s="63"/>
      <c r="B37" s="65"/>
      <c r="C37" s="52"/>
      <c r="D37" s="53"/>
      <c r="E37" s="53"/>
      <c r="F37" s="53"/>
      <c r="G37" s="53"/>
      <c r="H37" s="53"/>
    </row>
    <row r="38" spans="1:13" ht="21.75" hidden="1" customHeight="1" x14ac:dyDescent="0.25">
      <c r="A38" s="63"/>
      <c r="B38" s="65"/>
      <c r="C38" s="52"/>
      <c r="D38" s="53"/>
      <c r="E38" s="53"/>
      <c r="F38" s="53"/>
      <c r="G38" s="53"/>
      <c r="H38" s="53"/>
    </row>
    <row r="39" spans="1:13" ht="16.5" hidden="1" customHeight="1" x14ac:dyDescent="0.25">
      <c r="A39" s="63"/>
      <c r="B39" s="65"/>
      <c r="C39" s="52"/>
      <c r="D39" s="53"/>
      <c r="E39" s="53"/>
      <c r="F39" s="53"/>
      <c r="G39" s="53"/>
      <c r="H39" s="53"/>
    </row>
    <row r="40" spans="1:13" ht="21" hidden="1" customHeight="1" x14ac:dyDescent="0.25">
      <c r="A40" s="63"/>
      <c r="B40" s="65"/>
      <c r="C40" s="52"/>
      <c r="D40" s="53"/>
      <c r="E40" s="53"/>
      <c r="F40" s="53"/>
      <c r="G40" s="53"/>
      <c r="H40" s="53"/>
    </row>
    <row r="41" spans="1:13" ht="16.5" hidden="1" customHeight="1" x14ac:dyDescent="0.25">
      <c r="A41" s="63"/>
      <c r="B41" s="65"/>
      <c r="C41" s="52"/>
      <c r="D41" s="54"/>
      <c r="E41" s="54"/>
      <c r="F41" s="54"/>
      <c r="G41" s="54"/>
      <c r="H41" s="54"/>
    </row>
    <row r="42" spans="1:13" ht="16.5" hidden="1" customHeight="1" x14ac:dyDescent="0.25">
      <c r="A42" s="63"/>
      <c r="B42" s="65"/>
      <c r="C42" s="52"/>
      <c r="D42" s="53"/>
      <c r="E42" s="53"/>
      <c r="F42" s="53"/>
      <c r="G42" s="53"/>
      <c r="H42" s="53"/>
    </row>
    <row r="43" spans="1:13" ht="16.5" hidden="1" customHeight="1" x14ac:dyDescent="0.25">
      <c r="A43" s="63"/>
      <c r="B43" s="65"/>
      <c r="C43" s="52"/>
      <c r="D43" s="54"/>
      <c r="E43" s="54"/>
      <c r="F43" s="54"/>
      <c r="G43" s="54"/>
      <c r="H43" s="54"/>
    </row>
    <row r="44" spans="1:13" ht="16.5" hidden="1" customHeight="1" x14ac:dyDescent="0.25">
      <c r="A44" s="63"/>
      <c r="B44" s="65"/>
      <c r="C44" s="52"/>
      <c r="D44" s="54"/>
      <c r="E44" s="54"/>
      <c r="F44" s="54"/>
      <c r="G44" s="54"/>
      <c r="H44" s="54"/>
    </row>
    <row r="45" spans="1:13" ht="16.5" hidden="1" customHeight="1" x14ac:dyDescent="0.25">
      <c r="A45" s="63"/>
      <c r="B45" s="65"/>
      <c r="C45" s="52"/>
      <c r="D45" s="56"/>
      <c r="E45" s="56"/>
      <c r="F45" s="56"/>
      <c r="G45" s="56"/>
      <c r="H45" s="56"/>
    </row>
    <row r="46" spans="1:13" ht="16.5" hidden="1" customHeight="1" x14ac:dyDescent="0.25">
      <c r="A46" s="63"/>
      <c r="B46" s="65"/>
      <c r="C46" s="52"/>
      <c r="D46" s="56"/>
      <c r="E46" s="56"/>
      <c r="F46" s="56"/>
      <c r="G46" s="56"/>
      <c r="H46" s="56"/>
    </row>
    <row r="47" spans="1:13" ht="16.5" hidden="1" customHeight="1" x14ac:dyDescent="0.25">
      <c r="A47" s="63"/>
      <c r="B47" s="65"/>
      <c r="C47" s="52"/>
      <c r="D47" s="56"/>
      <c r="E47" s="56"/>
      <c r="F47" s="56"/>
      <c r="G47" s="56"/>
      <c r="H47" s="56"/>
    </row>
    <row r="48" spans="1:13" ht="16.5" hidden="1" customHeight="1" x14ac:dyDescent="0.25">
      <c r="A48" s="63"/>
      <c r="B48" s="65"/>
      <c r="C48" s="52"/>
      <c r="D48" s="56"/>
      <c r="E48" s="56"/>
      <c r="F48" s="56"/>
      <c r="G48" s="56"/>
      <c r="H48" s="56"/>
    </row>
  </sheetData>
  <mergeCells count="19">
    <mergeCell ref="A35:A36"/>
    <mergeCell ref="A24:A25"/>
    <mergeCell ref="B24:B25"/>
    <mergeCell ref="A27:M27"/>
    <mergeCell ref="A30:A31"/>
    <mergeCell ref="B30:B31"/>
    <mergeCell ref="A32:M32"/>
    <mergeCell ref="A21:A23"/>
    <mergeCell ref="B21:B23"/>
    <mergeCell ref="B1:E5"/>
    <mergeCell ref="A7:H7"/>
    <mergeCell ref="J7:M7"/>
    <mergeCell ref="A8:H8"/>
    <mergeCell ref="J8:M8"/>
    <mergeCell ref="A11:A13"/>
    <mergeCell ref="B11:B13"/>
    <mergeCell ref="A14:M14"/>
    <mergeCell ref="A17:A20"/>
    <mergeCell ref="B17:B20"/>
  </mergeCells>
  <pageMargins left="0.7" right="0.7" top="0.75" bottom="0.75" header="0.3" footer="0.3"/>
  <pageSetup paperSize="14" scale="39" fitToHeight="0" orientation="landscape"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'Ind. depurados'!$N$9:$N$20</xm:f>
          </x14:formula1>
          <xm:sqref>J7:M7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5" x14ac:dyDescent="0.25"/>
  <cols>
    <col min="1" max="1" width="8.42578125" customWidth="1"/>
    <col min="2" max="2" width="4.28515625" style="6" customWidth="1"/>
    <col min="3" max="3" width="76.42578125" customWidth="1"/>
    <col min="4" max="4" width="8.5703125" customWidth="1"/>
    <col min="5" max="9" width="9.140625" customWidth="1"/>
    <col min="17" max="17" width="9.7109375" customWidth="1"/>
  </cols>
  <sheetData>
    <row r="1" spans="2:14" x14ac:dyDescent="0.25">
      <c r="C1" s="5" t="s">
        <v>20</v>
      </c>
      <c r="D1" s="5"/>
      <c r="E1" s="5"/>
      <c r="F1" s="5"/>
    </row>
    <row r="2" spans="2:14" ht="31.5" customHeight="1" x14ac:dyDescent="0.25">
      <c r="C2" s="3" t="s">
        <v>1</v>
      </c>
      <c r="D2" s="3"/>
      <c r="E2" s="3"/>
      <c r="F2" s="3"/>
    </row>
    <row r="3" spans="2:14" ht="31.5" customHeight="1" x14ac:dyDescent="0.25">
      <c r="B3" s="7"/>
      <c r="C3" s="3" t="s">
        <v>9</v>
      </c>
      <c r="D3" s="3"/>
      <c r="E3" s="3"/>
      <c r="F3" s="3"/>
    </row>
    <row r="4" spans="2:14" ht="31.5" customHeight="1" x14ac:dyDescent="0.25">
      <c r="B4" s="7"/>
      <c r="C4" s="3" t="s">
        <v>14</v>
      </c>
      <c r="D4" s="3"/>
      <c r="E4" s="3"/>
      <c r="F4" s="3"/>
    </row>
    <row r="5" spans="2:14" ht="31.5" customHeight="1" x14ac:dyDescent="0.25">
      <c r="B5" s="7"/>
      <c r="C5" s="3" t="s">
        <v>15</v>
      </c>
      <c r="D5" s="3"/>
      <c r="E5" s="3"/>
      <c r="F5" s="3"/>
    </row>
    <row r="6" spans="2:14" ht="31.5" customHeight="1" x14ac:dyDescent="0.25">
      <c r="B6" s="7"/>
      <c r="C6" s="3"/>
      <c r="D6" s="3"/>
      <c r="E6" s="3"/>
      <c r="F6" s="3"/>
    </row>
    <row r="7" spans="2:14" ht="31.5" customHeight="1" x14ac:dyDescent="0.25">
      <c r="B7" s="7"/>
      <c r="C7" s="3"/>
      <c r="D7" s="3"/>
      <c r="E7" s="3"/>
      <c r="F7" s="3"/>
    </row>
    <row r="8" spans="2:14" ht="31.5" customHeight="1" x14ac:dyDescent="0.25">
      <c r="B8" s="7"/>
      <c r="C8" s="3"/>
      <c r="D8" s="3"/>
      <c r="E8" s="3"/>
      <c r="F8" s="3"/>
    </row>
    <row r="9" spans="2:14" ht="31.5" customHeight="1" x14ac:dyDescent="0.25">
      <c r="B9" s="7"/>
      <c r="C9" s="5" t="s">
        <v>21</v>
      </c>
      <c r="D9" s="5"/>
      <c r="E9" s="5"/>
      <c r="F9" s="5"/>
      <c r="L9" s="34" t="s">
        <v>217</v>
      </c>
      <c r="N9" t="s">
        <v>840</v>
      </c>
    </row>
    <row r="10" spans="2:14" ht="18.75" customHeight="1" x14ac:dyDescent="0.25">
      <c r="B10" s="6" t="s">
        <v>730</v>
      </c>
      <c r="C10" s="4" t="s">
        <v>22</v>
      </c>
      <c r="D10" s="4"/>
      <c r="E10" s="4"/>
      <c r="F10" s="4"/>
      <c r="G10">
        <f t="shared" ref="G10:G40" si="0">COUNTIF(B$44:B$129,B10)</f>
        <v>4</v>
      </c>
      <c r="H10" t="s">
        <v>7</v>
      </c>
      <c r="L10" s="34" t="str">
        <f>CONCATENATE(H10,I10,J10,K10)</f>
        <v>MSPS</v>
      </c>
      <c r="N10" t="s">
        <v>841</v>
      </c>
    </row>
    <row r="11" spans="2:14" x14ac:dyDescent="0.25">
      <c r="B11" s="6" t="s">
        <v>731</v>
      </c>
      <c r="C11" s="4" t="s">
        <v>23</v>
      </c>
      <c r="D11" s="4"/>
      <c r="E11" s="4"/>
      <c r="F11" s="4"/>
      <c r="G11">
        <f t="shared" si="0"/>
        <v>3</v>
      </c>
      <c r="H11" t="s">
        <v>7</v>
      </c>
      <c r="I11" t="s">
        <v>758</v>
      </c>
      <c r="J11" t="s">
        <v>759</v>
      </c>
      <c r="K11" t="s">
        <v>760</v>
      </c>
      <c r="L11" s="34" t="str">
        <f>CONCATENATE(H11,I11,J11,K11)</f>
        <v>MSPS - SNS - INS - INVIMA</v>
      </c>
      <c r="N11" t="s">
        <v>842</v>
      </c>
    </row>
    <row r="12" spans="2:14" x14ac:dyDescent="0.25">
      <c r="B12" s="6" t="s">
        <v>729</v>
      </c>
      <c r="C12" s="4" t="s">
        <v>24</v>
      </c>
      <c r="D12" s="4"/>
      <c r="E12" s="4"/>
      <c r="F12" s="4"/>
      <c r="G12">
        <f t="shared" si="0"/>
        <v>5</v>
      </c>
      <c r="H12" t="s">
        <v>7</v>
      </c>
      <c r="L12" s="34" t="str">
        <f t="shared" ref="L12:L39" si="1">CONCATENATE(H12,I12,J12,K12)</f>
        <v>MSPS</v>
      </c>
      <c r="N12" t="s">
        <v>843</v>
      </c>
    </row>
    <row r="13" spans="2:14" x14ac:dyDescent="0.25">
      <c r="B13" s="6" t="s">
        <v>732</v>
      </c>
      <c r="C13" s="4" t="s">
        <v>25</v>
      </c>
      <c r="D13" s="4"/>
      <c r="E13" s="4"/>
      <c r="F13" s="4"/>
      <c r="G13">
        <f t="shared" si="0"/>
        <v>2</v>
      </c>
      <c r="H13" t="s">
        <v>7</v>
      </c>
      <c r="L13" s="34" t="str">
        <f t="shared" si="1"/>
        <v>MSPS</v>
      </c>
      <c r="N13" t="s">
        <v>844</v>
      </c>
    </row>
    <row r="14" spans="2:14" x14ac:dyDescent="0.25">
      <c r="B14" s="6" t="s">
        <v>733</v>
      </c>
      <c r="C14" s="4" t="s">
        <v>26</v>
      </c>
      <c r="D14" s="4"/>
      <c r="E14" s="4"/>
      <c r="F14" s="4"/>
      <c r="G14">
        <f t="shared" si="0"/>
        <v>2</v>
      </c>
      <c r="H14" t="s">
        <v>7</v>
      </c>
      <c r="I14" t="s">
        <v>761</v>
      </c>
      <c r="J14" t="s">
        <v>762</v>
      </c>
      <c r="K14" t="s">
        <v>763</v>
      </c>
      <c r="L14" s="34" t="str">
        <f t="shared" si="1"/>
        <v>MSPS - INC - SAG - SC</v>
      </c>
      <c r="N14" t="s">
        <v>845</v>
      </c>
    </row>
    <row r="15" spans="2:14" x14ac:dyDescent="0.25">
      <c r="B15" s="6" t="s">
        <v>734</v>
      </c>
      <c r="C15" s="4" t="s">
        <v>27</v>
      </c>
      <c r="D15" s="4"/>
      <c r="E15" s="4"/>
      <c r="F15" s="4"/>
      <c r="G15">
        <f t="shared" si="0"/>
        <v>0</v>
      </c>
      <c r="H15" t="s">
        <v>7</v>
      </c>
      <c r="L15" s="34" t="str">
        <f t="shared" si="1"/>
        <v>MSPS</v>
      </c>
      <c r="N15" t="s">
        <v>846</v>
      </c>
    </row>
    <row r="16" spans="2:14" ht="24" x14ac:dyDescent="0.25">
      <c r="B16" s="6" t="s">
        <v>735</v>
      </c>
      <c r="C16" s="4" t="s">
        <v>28</v>
      </c>
      <c r="D16" s="4"/>
      <c r="E16" s="4"/>
      <c r="F16" s="4"/>
      <c r="G16">
        <f t="shared" si="0"/>
        <v>2</v>
      </c>
      <c r="H16" t="s">
        <v>7</v>
      </c>
      <c r="I16" t="s">
        <v>759</v>
      </c>
      <c r="J16" t="s">
        <v>760</v>
      </c>
      <c r="L16" s="34" t="str">
        <f t="shared" si="1"/>
        <v>MSPS - INS - INVIMA</v>
      </c>
      <c r="N16" t="s">
        <v>847</v>
      </c>
    </row>
    <row r="17" spans="2:14" x14ac:dyDescent="0.25">
      <c r="B17" s="6" t="s">
        <v>736</v>
      </c>
      <c r="C17" s="4" t="s">
        <v>29</v>
      </c>
      <c r="D17" s="4"/>
      <c r="E17" s="4"/>
      <c r="F17" s="4"/>
      <c r="G17">
        <f t="shared" si="0"/>
        <v>2</v>
      </c>
      <c r="H17" t="s">
        <v>7</v>
      </c>
      <c r="L17" s="34" t="str">
        <f t="shared" si="1"/>
        <v>MSPS</v>
      </c>
      <c r="N17" t="s">
        <v>848</v>
      </c>
    </row>
    <row r="18" spans="2:14" x14ac:dyDescent="0.25">
      <c r="B18" s="6" t="s">
        <v>727</v>
      </c>
      <c r="C18" s="4" t="s">
        <v>30</v>
      </c>
      <c r="D18" s="4"/>
      <c r="E18" s="4"/>
      <c r="F18" s="4"/>
      <c r="G18">
        <f t="shared" si="0"/>
        <v>5</v>
      </c>
      <c r="H18" t="s">
        <v>7</v>
      </c>
      <c r="L18" s="34" t="str">
        <f t="shared" si="1"/>
        <v>MSPS</v>
      </c>
      <c r="N18" t="s">
        <v>849</v>
      </c>
    </row>
    <row r="19" spans="2:14" x14ac:dyDescent="0.25">
      <c r="B19" s="6" t="s">
        <v>728</v>
      </c>
      <c r="C19" s="4" t="s">
        <v>719</v>
      </c>
      <c r="D19" s="4"/>
      <c r="E19" s="4"/>
      <c r="F19" s="4"/>
      <c r="G19">
        <f t="shared" si="0"/>
        <v>10</v>
      </c>
      <c r="H19" t="s">
        <v>7</v>
      </c>
      <c r="L19" s="34" t="str">
        <f t="shared" si="1"/>
        <v>MSPS</v>
      </c>
      <c r="N19" t="s">
        <v>849</v>
      </c>
    </row>
    <row r="20" spans="2:14" ht="24" x14ac:dyDescent="0.25">
      <c r="B20" s="6" t="s">
        <v>737</v>
      </c>
      <c r="C20" s="4" t="s">
        <v>720</v>
      </c>
      <c r="D20" s="4"/>
      <c r="E20" s="4"/>
      <c r="F20" s="4"/>
      <c r="G20">
        <f t="shared" si="0"/>
        <v>11</v>
      </c>
      <c r="H20" t="s">
        <v>7</v>
      </c>
      <c r="I20" t="s">
        <v>759</v>
      </c>
      <c r="J20" t="s">
        <v>761</v>
      </c>
      <c r="L20" s="34" t="str">
        <f t="shared" si="1"/>
        <v>MSPS - INS - INC</v>
      </c>
      <c r="N20" t="s">
        <v>850</v>
      </c>
    </row>
    <row r="21" spans="2:14" ht="24" x14ac:dyDescent="0.25">
      <c r="B21" s="6" t="s">
        <v>738</v>
      </c>
      <c r="C21" s="4" t="s">
        <v>721</v>
      </c>
      <c r="D21" s="4"/>
      <c r="E21" s="4"/>
      <c r="F21" s="4"/>
      <c r="G21">
        <f t="shared" si="0"/>
        <v>1</v>
      </c>
      <c r="H21" t="s">
        <v>7</v>
      </c>
      <c r="I21" t="s">
        <v>759</v>
      </c>
      <c r="L21" s="34" t="str">
        <f t="shared" si="1"/>
        <v>MSPS - INS</v>
      </c>
    </row>
    <row r="22" spans="2:14" x14ac:dyDescent="0.25">
      <c r="B22" s="6" t="s">
        <v>739</v>
      </c>
      <c r="C22" s="4" t="s">
        <v>722</v>
      </c>
      <c r="D22" s="4"/>
      <c r="E22" s="4"/>
      <c r="F22" s="4"/>
      <c r="G22">
        <f t="shared" si="0"/>
        <v>3</v>
      </c>
      <c r="H22" t="s">
        <v>7</v>
      </c>
      <c r="L22" s="34" t="str">
        <f t="shared" si="1"/>
        <v>MSPS</v>
      </c>
    </row>
    <row r="23" spans="2:14" x14ac:dyDescent="0.25">
      <c r="B23" s="6" t="s">
        <v>740</v>
      </c>
      <c r="C23" s="4" t="s">
        <v>723</v>
      </c>
      <c r="D23" s="4"/>
      <c r="E23" s="4"/>
      <c r="F23" s="4"/>
      <c r="G23">
        <f t="shared" si="0"/>
        <v>3</v>
      </c>
      <c r="H23" t="s">
        <v>7</v>
      </c>
      <c r="I23" t="s">
        <v>760</v>
      </c>
      <c r="L23" s="34" t="str">
        <f t="shared" si="1"/>
        <v>MSPS - INVIMA</v>
      </c>
    </row>
    <row r="24" spans="2:14" x14ac:dyDescent="0.25">
      <c r="B24" s="6" t="s">
        <v>741</v>
      </c>
      <c r="C24" s="4" t="s">
        <v>724</v>
      </c>
      <c r="D24" s="4"/>
      <c r="E24" s="4"/>
      <c r="F24" s="4"/>
      <c r="G24">
        <f t="shared" si="0"/>
        <v>10</v>
      </c>
      <c r="H24" t="s">
        <v>7</v>
      </c>
      <c r="L24" s="34" t="str">
        <f t="shared" si="1"/>
        <v>MSPS</v>
      </c>
    </row>
    <row r="25" spans="2:14" ht="24" x14ac:dyDescent="0.25">
      <c r="B25" s="6" t="s">
        <v>742</v>
      </c>
      <c r="C25" s="4" t="s">
        <v>725</v>
      </c>
      <c r="D25" s="4"/>
      <c r="E25" s="4"/>
      <c r="F25" s="4" t="s">
        <v>17</v>
      </c>
      <c r="G25">
        <f t="shared" si="0"/>
        <v>0</v>
      </c>
      <c r="H25" t="s">
        <v>7</v>
      </c>
      <c r="L25" s="34" t="str">
        <f t="shared" si="1"/>
        <v>MSPS</v>
      </c>
    </row>
    <row r="26" spans="2:14" x14ac:dyDescent="0.25">
      <c r="B26" s="6" t="s">
        <v>743</v>
      </c>
      <c r="C26" s="4" t="s">
        <v>726</v>
      </c>
      <c r="D26" s="4"/>
      <c r="E26" s="4"/>
      <c r="F26" s="4" t="s">
        <v>17</v>
      </c>
      <c r="G26">
        <f t="shared" si="0"/>
        <v>8</v>
      </c>
      <c r="H26" t="s">
        <v>7</v>
      </c>
      <c r="L26" s="34" t="str">
        <f t="shared" si="1"/>
        <v>MSPS</v>
      </c>
    </row>
    <row r="27" spans="2:14" x14ac:dyDescent="0.25">
      <c r="B27" s="6" t="s">
        <v>744</v>
      </c>
      <c r="C27" s="4" t="s">
        <v>31</v>
      </c>
      <c r="D27" s="4"/>
      <c r="E27" s="4"/>
      <c r="F27" s="4" t="s">
        <v>17</v>
      </c>
      <c r="G27">
        <f t="shared" si="0"/>
        <v>2</v>
      </c>
      <c r="H27" t="s">
        <v>7</v>
      </c>
      <c r="I27" t="s">
        <v>758</v>
      </c>
      <c r="J27" t="s">
        <v>760</v>
      </c>
      <c r="K27" t="s">
        <v>759</v>
      </c>
      <c r="L27" s="34" t="str">
        <f t="shared" si="1"/>
        <v>MSPS - SNS - INVIMA - INS</v>
      </c>
    </row>
    <row r="28" spans="2:14" ht="24" x14ac:dyDescent="0.25">
      <c r="B28" s="6" t="s">
        <v>745</v>
      </c>
      <c r="C28" s="4" t="s">
        <v>32</v>
      </c>
      <c r="D28" s="4"/>
      <c r="E28" s="4"/>
      <c r="F28" s="4" t="s">
        <v>17</v>
      </c>
      <c r="G28">
        <f t="shared" si="0"/>
        <v>2</v>
      </c>
      <c r="H28" t="s">
        <v>7</v>
      </c>
      <c r="L28" s="34" t="str">
        <f t="shared" si="1"/>
        <v>MSPS</v>
      </c>
    </row>
    <row r="29" spans="2:14" x14ac:dyDescent="0.25">
      <c r="B29" s="6" t="s">
        <v>746</v>
      </c>
      <c r="C29" s="4" t="s">
        <v>33</v>
      </c>
      <c r="D29" s="4"/>
      <c r="E29" s="4"/>
      <c r="F29" s="4" t="s">
        <v>17</v>
      </c>
      <c r="G29">
        <f t="shared" si="0"/>
        <v>3</v>
      </c>
      <c r="H29" t="s">
        <v>7</v>
      </c>
      <c r="I29" t="s">
        <v>758</v>
      </c>
      <c r="L29" s="34" t="str">
        <f t="shared" si="1"/>
        <v>MSPS - SNS</v>
      </c>
    </row>
    <row r="30" spans="2:14" x14ac:dyDescent="0.25">
      <c r="B30" s="6" t="s">
        <v>747</v>
      </c>
      <c r="C30" s="4" t="s">
        <v>34</v>
      </c>
      <c r="D30" s="4"/>
      <c r="E30" s="4"/>
      <c r="F30" s="4" t="s">
        <v>17</v>
      </c>
      <c r="G30">
        <f t="shared" si="0"/>
        <v>1</v>
      </c>
      <c r="H30" t="s">
        <v>7</v>
      </c>
      <c r="I30" t="s">
        <v>758</v>
      </c>
      <c r="J30" t="s">
        <v>760</v>
      </c>
      <c r="K30" t="s">
        <v>759</v>
      </c>
      <c r="L30" s="34" t="str">
        <f t="shared" si="1"/>
        <v>MSPS - SNS - INVIMA - INS</v>
      </c>
    </row>
    <row r="31" spans="2:14" x14ac:dyDescent="0.25">
      <c r="B31" s="6" t="s">
        <v>748</v>
      </c>
      <c r="C31" s="4" t="s">
        <v>35</v>
      </c>
      <c r="D31" s="4"/>
      <c r="E31" s="4"/>
      <c r="F31" s="4" t="s">
        <v>17</v>
      </c>
      <c r="G31">
        <f t="shared" si="0"/>
        <v>1</v>
      </c>
      <c r="H31" t="s">
        <v>794</v>
      </c>
      <c r="L31" s="34" t="str">
        <f t="shared" si="1"/>
        <v>MSPS - CDFLA - INC - SAD - SC - INS - SNS - INVIMA - FPSFFNNC - FONPRECON</v>
      </c>
    </row>
    <row r="32" spans="2:14" x14ac:dyDescent="0.25">
      <c r="B32" s="6" t="s">
        <v>749</v>
      </c>
      <c r="C32" s="4" t="s">
        <v>36</v>
      </c>
      <c r="D32" s="4"/>
      <c r="E32" s="4"/>
      <c r="F32" s="4" t="s">
        <v>17</v>
      </c>
      <c r="G32">
        <f t="shared" si="0"/>
        <v>1</v>
      </c>
      <c r="H32" t="s">
        <v>7</v>
      </c>
      <c r="L32" s="34" t="str">
        <f t="shared" si="1"/>
        <v>MSPS</v>
      </c>
    </row>
    <row r="33" spans="1:21" x14ac:dyDescent="0.25">
      <c r="B33" s="6" t="s">
        <v>750</v>
      </c>
      <c r="C33" s="4" t="s">
        <v>37</v>
      </c>
      <c r="D33" s="4"/>
      <c r="E33" s="4"/>
      <c r="F33" s="4" t="s">
        <v>17</v>
      </c>
      <c r="G33">
        <f t="shared" si="0"/>
        <v>0</v>
      </c>
      <c r="H33" t="s">
        <v>7</v>
      </c>
      <c r="L33" s="34" t="str">
        <f t="shared" si="1"/>
        <v>MSPS</v>
      </c>
    </row>
    <row r="34" spans="1:21" x14ac:dyDescent="0.25">
      <c r="B34" s="6" t="s">
        <v>751</v>
      </c>
      <c r="C34" s="4" t="s">
        <v>38</v>
      </c>
      <c r="D34" s="4"/>
      <c r="E34" s="4"/>
      <c r="F34" s="4" t="s">
        <v>17</v>
      </c>
      <c r="G34">
        <f t="shared" si="0"/>
        <v>2</v>
      </c>
      <c r="H34" t="s">
        <v>7</v>
      </c>
      <c r="L34" s="34" t="str">
        <f t="shared" si="1"/>
        <v>MSPS</v>
      </c>
    </row>
    <row r="35" spans="1:21" x14ac:dyDescent="0.25">
      <c r="B35" s="6" t="s">
        <v>752</v>
      </c>
      <c r="C35" s="4" t="s">
        <v>39</v>
      </c>
      <c r="D35" s="4"/>
      <c r="E35" s="4"/>
      <c r="F35" s="4" t="s">
        <v>17</v>
      </c>
      <c r="G35">
        <f t="shared" si="0"/>
        <v>1</v>
      </c>
      <c r="H35" t="s">
        <v>7</v>
      </c>
      <c r="I35" t="s">
        <v>760</v>
      </c>
      <c r="L35" s="34" t="str">
        <f t="shared" si="1"/>
        <v>MSPS - INVIMA</v>
      </c>
    </row>
    <row r="36" spans="1:21" x14ac:dyDescent="0.25">
      <c r="B36" s="6" t="s">
        <v>753</v>
      </c>
      <c r="C36" s="4" t="s">
        <v>40</v>
      </c>
      <c r="D36" s="4"/>
      <c r="E36" s="4"/>
      <c r="F36" s="4"/>
      <c r="G36">
        <f t="shared" si="0"/>
        <v>0</v>
      </c>
      <c r="H36" t="s">
        <v>7</v>
      </c>
      <c r="L36" s="34" t="str">
        <f t="shared" si="1"/>
        <v>MSPS</v>
      </c>
    </row>
    <row r="37" spans="1:21" x14ac:dyDescent="0.25">
      <c r="B37" s="6" t="s">
        <v>754</v>
      </c>
      <c r="C37" s="4" t="s">
        <v>41</v>
      </c>
      <c r="D37" s="4"/>
      <c r="E37" s="4"/>
      <c r="F37" s="4"/>
      <c r="G37">
        <f t="shared" si="0"/>
        <v>0</v>
      </c>
      <c r="H37" t="s">
        <v>764</v>
      </c>
      <c r="L37" s="34" t="str">
        <f t="shared" si="1"/>
        <v>SNS - INVIMA</v>
      </c>
    </row>
    <row r="38" spans="1:21" x14ac:dyDescent="0.25">
      <c r="B38" s="6" t="s">
        <v>755</v>
      </c>
      <c r="C38" s="4" t="s">
        <v>42</v>
      </c>
      <c r="D38" s="4"/>
      <c r="E38" s="4"/>
      <c r="F38" s="4"/>
      <c r="G38">
        <f t="shared" si="0"/>
        <v>0</v>
      </c>
      <c r="H38" t="s">
        <v>7</v>
      </c>
      <c r="L38" s="34" t="str">
        <f t="shared" si="1"/>
        <v>MSPS</v>
      </c>
    </row>
    <row r="39" spans="1:21" x14ac:dyDescent="0.25">
      <c r="B39" s="6" t="s">
        <v>756</v>
      </c>
      <c r="C39" s="4" t="s">
        <v>43</v>
      </c>
      <c r="D39" s="4"/>
      <c r="E39" s="4"/>
      <c r="F39" s="4"/>
      <c r="G39">
        <f t="shared" si="0"/>
        <v>1</v>
      </c>
      <c r="H39" t="s">
        <v>765</v>
      </c>
      <c r="L39" s="34" t="str">
        <f t="shared" si="1"/>
        <v>MSPA</v>
      </c>
    </row>
    <row r="40" spans="1:21" x14ac:dyDescent="0.25">
      <c r="B40" s="6" t="s">
        <v>757</v>
      </c>
      <c r="G40">
        <f t="shared" si="0"/>
        <v>0</v>
      </c>
      <c r="L40" s="34"/>
    </row>
    <row r="42" spans="1:21" x14ac:dyDescent="0.25">
      <c r="C42">
        <v>1</v>
      </c>
      <c r="D42">
        <v>2</v>
      </c>
      <c r="E42">
        <v>3</v>
      </c>
      <c r="F42">
        <v>4</v>
      </c>
      <c r="G42">
        <v>5</v>
      </c>
      <c r="H42">
        <v>6</v>
      </c>
      <c r="I42">
        <v>7</v>
      </c>
      <c r="J42">
        <v>8</v>
      </c>
      <c r="K42">
        <v>9</v>
      </c>
      <c r="L42">
        <v>10</v>
      </c>
      <c r="M42">
        <v>11</v>
      </c>
      <c r="N42">
        <v>12</v>
      </c>
      <c r="O42">
        <v>13</v>
      </c>
      <c r="P42">
        <v>14</v>
      </c>
      <c r="Q42">
        <v>15</v>
      </c>
      <c r="R42">
        <v>16</v>
      </c>
      <c r="S42">
        <v>17</v>
      </c>
      <c r="T42">
        <v>18</v>
      </c>
    </row>
    <row r="43" spans="1:21" ht="34.5" thickBot="1" x14ac:dyDescent="0.3">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25">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25">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25">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4" x14ac:dyDescent="0.25">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4" x14ac:dyDescent="0.25">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36" x14ac:dyDescent="0.25">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4" x14ac:dyDescent="0.25">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25">
      <c r="A51" s="30" t="s">
        <v>424</v>
      </c>
      <c r="B51" s="29" t="s">
        <v>728</v>
      </c>
      <c r="C51" s="4" t="s">
        <v>427</v>
      </c>
      <c r="D51" s="13"/>
      <c r="E51" s="4"/>
      <c r="F51" s="4"/>
      <c r="G51" s="4"/>
      <c r="H51" s="4"/>
      <c r="I51" s="4"/>
      <c r="J51" s="30"/>
      <c r="K51" s="30" t="e">
        <v>#N/A</v>
      </c>
      <c r="L51" s="30"/>
      <c r="M51" s="30"/>
      <c r="N51" s="30"/>
      <c r="O51" s="30"/>
      <c r="P51" s="30"/>
      <c r="Q51" s="30" t="s">
        <v>424</v>
      </c>
    </row>
    <row r="52" spans="1:17" x14ac:dyDescent="0.25">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25">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25">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25">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25">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25">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4" x14ac:dyDescent="0.25">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ht="24" x14ac:dyDescent="0.25">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25">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4" x14ac:dyDescent="0.25">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25">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4" x14ac:dyDescent="0.25">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4" x14ac:dyDescent="0.25">
      <c r="A64" s="30" t="s">
        <v>424</v>
      </c>
      <c r="B64" s="29" t="s">
        <v>766</v>
      </c>
      <c r="C64" s="4" t="s">
        <v>430</v>
      </c>
      <c r="D64" s="13"/>
      <c r="E64" s="4"/>
      <c r="F64" s="4"/>
      <c r="G64" s="4"/>
      <c r="H64" s="4"/>
      <c r="I64" s="4"/>
      <c r="J64" s="30"/>
      <c r="K64" s="30" t="e">
        <v>#N/A</v>
      </c>
      <c r="L64" s="30"/>
      <c r="M64" s="30"/>
      <c r="N64" s="30"/>
      <c r="O64" s="30"/>
      <c r="P64" s="30"/>
      <c r="Q64" s="30" t="s">
        <v>424</v>
      </c>
    </row>
    <row r="65" spans="1:17" x14ac:dyDescent="0.25">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25">
      <c r="A66" s="30" t="s">
        <v>424</v>
      </c>
      <c r="B66" s="29" t="s">
        <v>732</v>
      </c>
      <c r="C66" s="4" t="s">
        <v>428</v>
      </c>
      <c r="D66" s="13"/>
      <c r="E66" s="4"/>
      <c r="F66" s="4"/>
      <c r="G66" s="4"/>
      <c r="H66" s="4"/>
      <c r="I66" s="4"/>
      <c r="J66" s="30"/>
      <c r="K66" s="30" t="e">
        <v>#N/A</v>
      </c>
      <c r="L66" s="30"/>
      <c r="M66" s="30"/>
      <c r="N66" s="30"/>
      <c r="O66" s="30"/>
      <c r="P66" s="30"/>
      <c r="Q66" s="30" t="s">
        <v>424</v>
      </c>
    </row>
    <row r="67" spans="1:17" ht="24" x14ac:dyDescent="0.25">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ht="24" x14ac:dyDescent="0.25">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4" x14ac:dyDescent="0.25">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ht="24" x14ac:dyDescent="0.25">
      <c r="A70" s="30" t="s">
        <v>424</v>
      </c>
      <c r="B70" s="29" t="s">
        <v>735</v>
      </c>
      <c r="C70" s="4" t="s">
        <v>429</v>
      </c>
      <c r="D70" s="13"/>
      <c r="E70" s="4"/>
      <c r="F70" s="4"/>
      <c r="G70" s="4"/>
      <c r="H70" s="4"/>
      <c r="I70" s="4"/>
      <c r="J70" s="30"/>
      <c r="K70" s="30" t="e">
        <v>#N/A</v>
      </c>
      <c r="L70" s="30"/>
      <c r="M70" s="30"/>
      <c r="N70" s="30"/>
      <c r="O70" s="30"/>
      <c r="P70" s="30"/>
      <c r="Q70" s="30" t="s">
        <v>424</v>
      </c>
    </row>
    <row r="71" spans="1:17" x14ac:dyDescent="0.25">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25">
      <c r="A72" s="30" t="s">
        <v>424</v>
      </c>
      <c r="B72" s="29" t="s">
        <v>736</v>
      </c>
      <c r="C72" s="4" t="s">
        <v>426</v>
      </c>
      <c r="D72" s="13"/>
      <c r="E72" s="4"/>
      <c r="F72" s="4"/>
      <c r="G72" s="4"/>
      <c r="H72" s="4"/>
      <c r="I72" s="4"/>
      <c r="J72" s="30"/>
      <c r="K72" s="30" t="e">
        <v>#N/A</v>
      </c>
      <c r="L72" s="30"/>
      <c r="M72" s="30"/>
      <c r="N72" s="30"/>
      <c r="O72" s="30"/>
      <c r="P72" s="30"/>
      <c r="Q72" s="30" t="s">
        <v>424</v>
      </c>
    </row>
    <row r="73" spans="1:17" x14ac:dyDescent="0.25">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4" x14ac:dyDescent="0.25">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4" x14ac:dyDescent="0.25">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25">
      <c r="A76" s="30" t="s">
        <v>424</v>
      </c>
      <c r="B76" s="29" t="s">
        <v>727</v>
      </c>
      <c r="C76" s="4" t="s">
        <v>425</v>
      </c>
      <c r="D76" s="13"/>
      <c r="E76" s="12"/>
      <c r="F76" s="12"/>
      <c r="G76" s="12"/>
      <c r="H76" s="12"/>
      <c r="I76" s="12"/>
      <c r="J76" s="30"/>
      <c r="K76" s="30" t="e">
        <v>#N/A</v>
      </c>
      <c r="L76" s="30"/>
      <c r="M76" s="30"/>
      <c r="N76" s="30"/>
      <c r="O76" s="30"/>
      <c r="P76" s="30"/>
      <c r="Q76" s="30" t="s">
        <v>424</v>
      </c>
    </row>
    <row r="77" spans="1:17" ht="36" x14ac:dyDescent="0.25">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4" x14ac:dyDescent="0.25">
      <c r="A78" s="30" t="s">
        <v>424</v>
      </c>
      <c r="B78" s="29" t="s">
        <v>727</v>
      </c>
      <c r="C78" s="4" t="s">
        <v>286</v>
      </c>
      <c r="D78" s="13"/>
      <c r="E78" s="12"/>
      <c r="F78" s="12"/>
      <c r="G78" s="12"/>
      <c r="H78" s="12"/>
      <c r="I78" s="12"/>
      <c r="J78" s="30"/>
      <c r="K78" s="30" t="s">
        <v>715</v>
      </c>
      <c r="L78" s="30" t="s">
        <v>442</v>
      </c>
      <c r="M78" s="30"/>
      <c r="N78" s="30"/>
      <c r="O78" s="30"/>
      <c r="P78" s="30"/>
      <c r="Q78" s="30" t="s">
        <v>424</v>
      </c>
    </row>
    <row r="79" spans="1:17" ht="36" x14ac:dyDescent="0.25">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25">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4" x14ac:dyDescent="0.25">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25">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4" x14ac:dyDescent="0.25">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4" x14ac:dyDescent="0.25">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6" x14ac:dyDescent="0.25">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25">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25">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25">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4" x14ac:dyDescent="0.25">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25">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4" x14ac:dyDescent="0.25">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25">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4" x14ac:dyDescent="0.25">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25">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25">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25">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25">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25">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4" x14ac:dyDescent="0.25">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36" x14ac:dyDescent="0.25">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4" x14ac:dyDescent="0.25">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6" x14ac:dyDescent="0.25">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25">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25">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25">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25">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25">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25">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25">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25">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25">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25">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25">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4" x14ac:dyDescent="0.25">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4" x14ac:dyDescent="0.25">
      <c r="A115" s="30" t="s">
        <v>454</v>
      </c>
      <c r="B115" s="29" t="s">
        <v>744</v>
      </c>
      <c r="C115" s="4" t="s">
        <v>282</v>
      </c>
      <c r="D115" s="13"/>
      <c r="E115" s="12">
        <v>0</v>
      </c>
      <c r="F115" s="12">
        <v>0.95</v>
      </c>
      <c r="G115" s="12">
        <v>0.8</v>
      </c>
      <c r="H115" s="12">
        <v>0.9</v>
      </c>
      <c r="I115" s="12">
        <v>0.95</v>
      </c>
      <c r="J115" s="30" t="s">
        <v>423</v>
      </c>
      <c r="K115" s="30" t="s">
        <v>699</v>
      </c>
      <c r="L115" s="30" t="s">
        <v>455</v>
      </c>
      <c r="M115" s="30" t="s">
        <v>835</v>
      </c>
      <c r="N115" s="30" t="s">
        <v>699</v>
      </c>
      <c r="O115" s="30" t="s">
        <v>836</v>
      </c>
      <c r="P115" s="30" t="s">
        <v>837</v>
      </c>
      <c r="Q115" s="30" t="s">
        <v>454</v>
      </c>
    </row>
    <row r="116" spans="1:17" x14ac:dyDescent="0.25">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25">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25">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25">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25">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25">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25">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4" x14ac:dyDescent="0.25">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4" x14ac:dyDescent="0.25">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25">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25">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25">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25">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25">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25">
      <c r="C130" s="4" t="s">
        <v>831</v>
      </c>
      <c r="D130" s="43"/>
      <c r="E130" s="42">
        <v>1</v>
      </c>
      <c r="F130" s="42">
        <v>1</v>
      </c>
      <c r="G130" s="42">
        <v>1</v>
      </c>
      <c r="H130" s="42">
        <v>1</v>
      </c>
      <c r="I130" s="42">
        <v>1</v>
      </c>
    </row>
    <row r="131" spans="1:17" x14ac:dyDescent="0.25">
      <c r="C131" s="4"/>
      <c r="D131" s="43"/>
      <c r="E131" s="42"/>
      <c r="F131" s="42"/>
      <c r="G131" s="42"/>
      <c r="H131" s="42"/>
      <c r="I131" s="42"/>
    </row>
    <row r="132" spans="1:17" x14ac:dyDescent="0.25">
      <c r="C132" s="4"/>
      <c r="D132" s="43"/>
      <c r="E132" s="42"/>
      <c r="F132" s="42"/>
      <c r="G132" s="42"/>
      <c r="H132" s="42"/>
      <c r="I132" s="42"/>
    </row>
    <row r="133" spans="1:17" x14ac:dyDescent="0.25">
      <c r="C133" s="4"/>
      <c r="D133" s="43"/>
      <c r="E133" s="42"/>
      <c r="F133" s="42"/>
      <c r="G133" s="42"/>
      <c r="H133" s="42"/>
      <c r="I133" s="42"/>
    </row>
    <row r="134" spans="1:17" x14ac:dyDescent="0.25">
      <c r="C134" s="4"/>
      <c r="D134" s="43"/>
      <c r="E134" s="42"/>
      <c r="F134" s="42"/>
      <c r="G134" s="42"/>
      <c r="H134" s="42"/>
      <c r="I134" s="42"/>
    </row>
    <row r="135" spans="1:17" x14ac:dyDescent="0.25">
      <c r="C135" s="4"/>
      <c r="D135" s="43"/>
      <c r="E135" s="42"/>
      <c r="F135" s="42"/>
      <c r="G135" s="42"/>
      <c r="H135" s="42"/>
      <c r="I135" s="42"/>
    </row>
    <row r="143" spans="1:17" x14ac:dyDescent="0.25">
      <c r="C143" s="5" t="s">
        <v>44</v>
      </c>
      <c r="D143" s="5"/>
      <c r="E143" s="5"/>
      <c r="F143" s="5"/>
    </row>
    <row r="144" spans="1:17" x14ac:dyDescent="0.25">
      <c r="C144" s="9" t="s">
        <v>45</v>
      </c>
      <c r="D144" s="9"/>
      <c r="E144" s="9"/>
      <c r="F144" s="9"/>
      <c r="H144" t="s">
        <v>454</v>
      </c>
      <c r="I144" t="s">
        <v>699</v>
      </c>
    </row>
    <row r="145" spans="3:9" x14ac:dyDescent="0.25">
      <c r="C145" s="9" t="s">
        <v>46</v>
      </c>
      <c r="D145" s="9"/>
      <c r="E145" s="9"/>
      <c r="F145" s="9"/>
      <c r="H145" s="28">
        <v>1020</v>
      </c>
      <c r="I145" s="27" t="s">
        <v>709</v>
      </c>
    </row>
    <row r="146" spans="3:9" x14ac:dyDescent="0.25">
      <c r="C146" s="9" t="s">
        <v>47</v>
      </c>
      <c r="D146" s="9"/>
      <c r="E146" s="9"/>
      <c r="F146" s="9"/>
      <c r="H146" s="28">
        <v>1030</v>
      </c>
      <c r="I146" s="27" t="s">
        <v>710</v>
      </c>
    </row>
    <row r="147" spans="3:9" ht="22.5" x14ac:dyDescent="0.25">
      <c r="C147" s="9" t="s">
        <v>48</v>
      </c>
      <c r="D147" s="9"/>
      <c r="E147" s="9"/>
      <c r="F147" s="9"/>
      <c r="H147" s="28">
        <v>1100</v>
      </c>
      <c r="I147" s="27" t="s">
        <v>708</v>
      </c>
    </row>
    <row r="148" spans="3:9" x14ac:dyDescent="0.25">
      <c r="C148" s="9" t="s">
        <v>49</v>
      </c>
      <c r="D148" s="9"/>
      <c r="E148" s="9"/>
      <c r="F148" s="9"/>
      <c r="H148" s="28">
        <v>1200</v>
      </c>
      <c r="I148" s="27" t="s">
        <v>711</v>
      </c>
    </row>
    <row r="149" spans="3:9" x14ac:dyDescent="0.25">
      <c r="C149" s="9" t="s">
        <v>50</v>
      </c>
      <c r="D149" s="9"/>
      <c r="E149" s="9"/>
      <c r="F149" s="9"/>
      <c r="H149" s="28">
        <v>1300</v>
      </c>
      <c r="I149" s="27" t="s">
        <v>716</v>
      </c>
    </row>
    <row r="150" spans="3:9" x14ac:dyDescent="0.25">
      <c r="C150" s="9" t="s">
        <v>51</v>
      </c>
      <c r="D150" s="9"/>
      <c r="E150" s="9"/>
      <c r="F150" s="9"/>
      <c r="H150" s="28">
        <v>1400</v>
      </c>
      <c r="I150" s="27" t="s">
        <v>712</v>
      </c>
    </row>
    <row r="151" spans="3:9" x14ac:dyDescent="0.25">
      <c r="C151" s="9" t="s">
        <v>52</v>
      </c>
      <c r="D151" s="9"/>
      <c r="E151" s="9"/>
      <c r="F151" s="9"/>
      <c r="H151" s="28">
        <v>1500</v>
      </c>
      <c r="I151" s="27" t="s">
        <v>713</v>
      </c>
    </row>
    <row r="152" spans="3:9" ht="22.5" x14ac:dyDescent="0.25">
      <c r="C152" s="9" t="s">
        <v>53</v>
      </c>
      <c r="D152" s="9"/>
      <c r="E152" s="9"/>
      <c r="F152" s="9"/>
      <c r="H152" s="28">
        <v>1600</v>
      </c>
      <c r="I152" s="27" t="s">
        <v>715</v>
      </c>
    </row>
    <row r="153" spans="3:9" x14ac:dyDescent="0.25">
      <c r="C153" s="9" t="s">
        <v>54</v>
      </c>
      <c r="D153" s="9"/>
      <c r="E153" s="9"/>
      <c r="F153" s="9"/>
      <c r="H153" s="28">
        <v>1700</v>
      </c>
      <c r="I153" s="27" t="s">
        <v>714</v>
      </c>
    </row>
    <row r="154" spans="3:9" x14ac:dyDescent="0.25">
      <c r="C154" s="9" t="s">
        <v>55</v>
      </c>
      <c r="D154" s="9"/>
      <c r="E154" s="9"/>
      <c r="F154" s="9"/>
      <c r="H154" s="28">
        <v>2100</v>
      </c>
      <c r="I154" s="27" t="s">
        <v>705</v>
      </c>
    </row>
    <row r="155" spans="3:9" ht="22.5" x14ac:dyDescent="0.25">
      <c r="C155" s="9" t="s">
        <v>56</v>
      </c>
      <c r="D155" s="9"/>
      <c r="E155" s="9"/>
      <c r="F155" s="9"/>
      <c r="H155" s="28">
        <v>2200</v>
      </c>
      <c r="I155" s="27" t="s">
        <v>701</v>
      </c>
    </row>
    <row r="156" spans="3:9" x14ac:dyDescent="0.25">
      <c r="C156" s="9" t="s">
        <v>57</v>
      </c>
      <c r="D156" s="9"/>
      <c r="E156" s="9"/>
      <c r="F156" s="9"/>
      <c r="H156" s="28">
        <v>2300</v>
      </c>
      <c r="I156" s="27" t="s">
        <v>704</v>
      </c>
    </row>
    <row r="157" spans="3:9" ht="33.75" x14ac:dyDescent="0.25">
      <c r="C157" s="9" t="s">
        <v>58</v>
      </c>
      <c r="D157" s="9"/>
      <c r="E157" s="9"/>
      <c r="F157" s="9"/>
      <c r="H157" s="28">
        <v>2400</v>
      </c>
      <c r="I157" s="27" t="s">
        <v>703</v>
      </c>
    </row>
    <row r="158" spans="3:9" x14ac:dyDescent="0.25">
      <c r="C158" s="9" t="s">
        <v>59</v>
      </c>
      <c r="D158" s="9"/>
      <c r="E158" s="9"/>
      <c r="F158" s="9"/>
      <c r="H158" s="28">
        <v>2410</v>
      </c>
      <c r="I158" s="27" t="s">
        <v>717</v>
      </c>
    </row>
    <row r="159" spans="3:9" x14ac:dyDescent="0.25">
      <c r="C159" s="9" t="s">
        <v>60</v>
      </c>
      <c r="D159" s="9"/>
      <c r="E159" s="9"/>
      <c r="F159" s="9"/>
      <c r="H159" s="28">
        <v>2500</v>
      </c>
      <c r="I159" s="27" t="s">
        <v>700</v>
      </c>
    </row>
    <row r="160" spans="3:9" x14ac:dyDescent="0.25">
      <c r="C160" s="9" t="s">
        <v>61</v>
      </c>
      <c r="D160" s="9"/>
      <c r="E160" s="9"/>
      <c r="F160" s="9"/>
      <c r="H160" s="28">
        <v>3100</v>
      </c>
      <c r="I160" s="27" t="s">
        <v>707</v>
      </c>
    </row>
    <row r="161" spans="3:9" x14ac:dyDescent="0.25">
      <c r="C161" s="9" t="s">
        <v>62</v>
      </c>
      <c r="D161" s="9"/>
      <c r="E161" s="9"/>
      <c r="F161" s="9"/>
      <c r="H161" s="28">
        <v>3200</v>
      </c>
      <c r="I161" s="27" t="s">
        <v>702</v>
      </c>
    </row>
    <row r="162" spans="3:9" x14ac:dyDescent="0.25">
      <c r="C162" s="9" t="s">
        <v>63</v>
      </c>
      <c r="D162" s="9"/>
      <c r="E162" s="9"/>
      <c r="F162" s="9"/>
      <c r="H162" s="28">
        <v>3300</v>
      </c>
      <c r="I162" s="27" t="s">
        <v>559</v>
      </c>
    </row>
    <row r="163" spans="3:9" x14ac:dyDescent="0.25">
      <c r="C163" s="9" t="s">
        <v>64</v>
      </c>
      <c r="D163" s="9"/>
      <c r="E163" s="9"/>
      <c r="F163" s="9"/>
      <c r="H163" s="28">
        <v>3400</v>
      </c>
      <c r="I163" s="27" t="s">
        <v>706</v>
      </c>
    </row>
    <row r="164" spans="3:9" x14ac:dyDescent="0.25">
      <c r="C164" s="9" t="s">
        <v>65</v>
      </c>
      <c r="D164" s="9"/>
      <c r="E164" s="9"/>
      <c r="F164" s="9"/>
      <c r="H164" s="28">
        <v>4000</v>
      </c>
      <c r="I164" s="27" t="s">
        <v>718</v>
      </c>
    </row>
    <row r="165" spans="3:9" x14ac:dyDescent="0.25">
      <c r="C165" s="9" t="s">
        <v>66</v>
      </c>
      <c r="D165" s="9"/>
      <c r="E165" s="9"/>
      <c r="F165" s="9"/>
    </row>
    <row r="166" spans="3:9" x14ac:dyDescent="0.25">
      <c r="C166" s="9" t="s">
        <v>67</v>
      </c>
      <c r="D166" s="9"/>
      <c r="E166" s="9"/>
      <c r="F166" s="9"/>
    </row>
    <row r="167" spans="3:9" x14ac:dyDescent="0.25">
      <c r="C167" s="9" t="s">
        <v>68</v>
      </c>
      <c r="D167" s="9"/>
      <c r="E167" s="9"/>
      <c r="F167" s="9"/>
    </row>
    <row r="168" spans="3:9" x14ac:dyDescent="0.25">
      <c r="C168" s="9" t="s">
        <v>69</v>
      </c>
      <c r="D168" s="9"/>
      <c r="E168" s="9"/>
      <c r="F168" s="9"/>
    </row>
    <row r="169" spans="3:9" x14ac:dyDescent="0.25">
      <c r="C169" s="9" t="s">
        <v>70</v>
      </c>
      <c r="D169" s="9"/>
      <c r="E169" s="9"/>
      <c r="F169" s="9"/>
    </row>
    <row r="170" spans="3:9" ht="22.5" x14ac:dyDescent="0.25">
      <c r="C170" s="9" t="s">
        <v>71</v>
      </c>
      <c r="D170" s="9"/>
      <c r="E170" s="9"/>
      <c r="F170" s="9"/>
    </row>
    <row r="171" spans="3:9" x14ac:dyDescent="0.25">
      <c r="C171" s="9" t="s">
        <v>72</v>
      </c>
      <c r="D171" s="9"/>
      <c r="E171" s="9"/>
      <c r="F171" s="9"/>
    </row>
    <row r="172" spans="3:9" ht="22.5" x14ac:dyDescent="0.25">
      <c r="C172" s="9" t="s">
        <v>73</v>
      </c>
      <c r="D172" s="9"/>
      <c r="E172" s="9"/>
      <c r="F172" s="9"/>
    </row>
    <row r="173" spans="3:9" ht="22.5" x14ac:dyDescent="0.25">
      <c r="C173" s="9" t="s">
        <v>74</v>
      </c>
      <c r="D173" s="9"/>
      <c r="E173" s="9"/>
      <c r="F173" s="9"/>
    </row>
    <row r="174" spans="3:9" x14ac:dyDescent="0.25">
      <c r="C174" s="9" t="s">
        <v>75</v>
      </c>
      <c r="D174" s="9"/>
      <c r="E174" s="9"/>
      <c r="F174" s="9"/>
    </row>
    <row r="175" spans="3:9" ht="22.5" x14ac:dyDescent="0.25">
      <c r="C175" s="9" t="s">
        <v>76</v>
      </c>
      <c r="D175" s="9"/>
      <c r="E175" s="9"/>
      <c r="F175" s="9"/>
    </row>
    <row r="176" spans="3:9" ht="22.5" x14ac:dyDescent="0.25">
      <c r="C176" s="9" t="s">
        <v>77</v>
      </c>
      <c r="D176" s="9"/>
      <c r="E176" s="9"/>
      <c r="F176" s="9"/>
    </row>
    <row r="177" spans="3:6" ht="22.5" x14ac:dyDescent="0.25">
      <c r="C177" s="9" t="s">
        <v>78</v>
      </c>
      <c r="D177" s="9"/>
      <c r="E177" s="9"/>
      <c r="F177" s="9"/>
    </row>
    <row r="178" spans="3:6" ht="22.5" x14ac:dyDescent="0.25">
      <c r="C178" s="9" t="s">
        <v>79</v>
      </c>
      <c r="D178" s="9"/>
      <c r="E178" s="9"/>
      <c r="F178" s="9"/>
    </row>
    <row r="179" spans="3:6" x14ac:dyDescent="0.25">
      <c r="C179" s="9" t="s">
        <v>80</v>
      </c>
      <c r="D179" s="9"/>
      <c r="E179" s="9"/>
      <c r="F179" s="9"/>
    </row>
    <row r="180" spans="3:6" x14ac:dyDescent="0.25">
      <c r="C180" s="9" t="s">
        <v>81</v>
      </c>
      <c r="D180" s="9"/>
      <c r="E180" s="9"/>
      <c r="F180" s="9"/>
    </row>
    <row r="181" spans="3:6" ht="22.5" x14ac:dyDescent="0.25">
      <c r="C181" s="9" t="s">
        <v>82</v>
      </c>
      <c r="D181" s="9"/>
      <c r="E181" s="9"/>
      <c r="F181" s="9"/>
    </row>
    <row r="182" spans="3:6" ht="22.5" x14ac:dyDescent="0.25">
      <c r="C182" s="9" t="s">
        <v>83</v>
      </c>
      <c r="D182" s="9"/>
      <c r="E182" s="9"/>
      <c r="F182" s="9"/>
    </row>
    <row r="183" spans="3:6" x14ac:dyDescent="0.25">
      <c r="C183" s="9" t="s">
        <v>84</v>
      </c>
      <c r="D183" s="9"/>
      <c r="E183" s="9"/>
      <c r="F183" s="9"/>
    </row>
    <row r="184" spans="3:6" ht="22.5" x14ac:dyDescent="0.25">
      <c r="C184" s="9" t="s">
        <v>85</v>
      </c>
      <c r="D184" s="9"/>
      <c r="E184" s="9"/>
      <c r="F184" s="9"/>
    </row>
    <row r="185" spans="3:6" x14ac:dyDescent="0.25">
      <c r="C185" s="9" t="s">
        <v>86</v>
      </c>
      <c r="D185" s="9"/>
      <c r="E185" s="9"/>
      <c r="F185" s="9"/>
    </row>
    <row r="186" spans="3:6" ht="22.5" x14ac:dyDescent="0.25">
      <c r="C186" s="9" t="s">
        <v>87</v>
      </c>
      <c r="D186" s="9"/>
      <c r="E186" s="9"/>
      <c r="F186" s="9"/>
    </row>
    <row r="187" spans="3:6" ht="22.5" x14ac:dyDescent="0.25">
      <c r="C187" s="9" t="s">
        <v>88</v>
      </c>
      <c r="D187" s="9"/>
      <c r="E187" s="9"/>
      <c r="F187" s="9"/>
    </row>
    <row r="188" spans="3:6" ht="22.5" x14ac:dyDescent="0.25">
      <c r="C188" s="9" t="s">
        <v>89</v>
      </c>
      <c r="D188" s="9"/>
      <c r="E188" s="9"/>
      <c r="F188" s="9"/>
    </row>
    <row r="189" spans="3:6" x14ac:dyDescent="0.25">
      <c r="C189" s="9" t="s">
        <v>90</v>
      </c>
      <c r="D189" s="9"/>
      <c r="E189" s="9"/>
      <c r="F189" s="9"/>
    </row>
    <row r="190" spans="3:6" x14ac:dyDescent="0.25">
      <c r="C190" s="9" t="s">
        <v>91</v>
      </c>
      <c r="D190" s="9"/>
      <c r="E190" s="9"/>
      <c r="F190" s="9"/>
    </row>
    <row r="191" spans="3:6" x14ac:dyDescent="0.25">
      <c r="C191" s="9" t="s">
        <v>92</v>
      </c>
      <c r="D191" s="9"/>
      <c r="E191" s="9"/>
      <c r="F191" s="9"/>
    </row>
    <row r="192" spans="3:6" ht="22.5" x14ac:dyDescent="0.25">
      <c r="C192" s="9" t="s">
        <v>93</v>
      </c>
      <c r="D192" s="9"/>
      <c r="E192" s="9"/>
      <c r="F192" s="9"/>
    </row>
    <row r="193" spans="3:6" x14ac:dyDescent="0.25">
      <c r="C193" s="9" t="s">
        <v>94</v>
      </c>
      <c r="D193" s="9"/>
      <c r="E193" s="9"/>
      <c r="F193" s="9"/>
    </row>
    <row r="194" spans="3:6" ht="22.5" x14ac:dyDescent="0.25">
      <c r="C194" s="9" t="s">
        <v>95</v>
      </c>
      <c r="D194" s="9"/>
      <c r="E194" s="9"/>
      <c r="F194" s="9"/>
    </row>
    <row r="195" spans="3:6" ht="22.5" x14ac:dyDescent="0.25">
      <c r="C195" s="9" t="s">
        <v>96</v>
      </c>
      <c r="D195" s="9"/>
      <c r="E195" s="9"/>
      <c r="F195" s="9"/>
    </row>
    <row r="196" spans="3:6" ht="22.5" x14ac:dyDescent="0.25">
      <c r="C196" s="9" t="s">
        <v>97</v>
      </c>
      <c r="D196" s="9"/>
      <c r="E196" s="9"/>
      <c r="F196" s="9"/>
    </row>
    <row r="197" spans="3:6" ht="22.5" x14ac:dyDescent="0.25">
      <c r="C197" s="9" t="s">
        <v>98</v>
      </c>
      <c r="D197" s="9"/>
      <c r="E197" s="9"/>
      <c r="F197" s="9"/>
    </row>
    <row r="198" spans="3:6" x14ac:dyDescent="0.25">
      <c r="C198" s="9" t="s">
        <v>99</v>
      </c>
      <c r="D198" s="9"/>
      <c r="E198" s="9"/>
      <c r="F198" s="9"/>
    </row>
    <row r="199" spans="3:6" x14ac:dyDescent="0.25">
      <c r="C199" s="9" t="s">
        <v>100</v>
      </c>
      <c r="D199" s="9"/>
      <c r="E199" s="9"/>
      <c r="F199" s="9"/>
    </row>
    <row r="200" spans="3:6" x14ac:dyDescent="0.25">
      <c r="C200" s="9" t="s">
        <v>101</v>
      </c>
      <c r="D200" s="9"/>
      <c r="E200" s="9"/>
      <c r="F200" s="9"/>
    </row>
    <row r="201" spans="3:6" ht="22.5" x14ac:dyDescent="0.25">
      <c r="C201" s="9" t="s">
        <v>102</v>
      </c>
      <c r="D201" s="9"/>
      <c r="E201" s="9"/>
      <c r="F201" s="9"/>
    </row>
    <row r="202" spans="3:6" x14ac:dyDescent="0.25">
      <c r="C202" s="9" t="s">
        <v>103</v>
      </c>
      <c r="D202" s="9"/>
      <c r="E202" s="9"/>
      <c r="F202" s="9"/>
    </row>
    <row r="203" spans="3:6" x14ac:dyDescent="0.25">
      <c r="C203" s="9" t="s">
        <v>104</v>
      </c>
      <c r="D203" s="9"/>
      <c r="E203" s="9"/>
      <c r="F203" s="9"/>
    </row>
    <row r="204" spans="3:6" ht="22.5" x14ac:dyDescent="0.25">
      <c r="C204" s="9" t="s">
        <v>105</v>
      </c>
      <c r="D204" s="9"/>
      <c r="E204" s="9"/>
      <c r="F204" s="9"/>
    </row>
    <row r="205" spans="3:6" ht="22.5" x14ac:dyDescent="0.25">
      <c r="C205" s="9" t="s">
        <v>106</v>
      </c>
      <c r="D205" s="9"/>
      <c r="E205" s="9"/>
      <c r="F205" s="9"/>
    </row>
    <row r="206" spans="3:6" ht="22.5" x14ac:dyDescent="0.25">
      <c r="C206" s="9" t="s">
        <v>107</v>
      </c>
      <c r="D206" s="9"/>
      <c r="E206" s="9"/>
      <c r="F206" s="9"/>
    </row>
    <row r="207" spans="3:6" x14ac:dyDescent="0.25">
      <c r="C207" s="9" t="s">
        <v>108</v>
      </c>
      <c r="D207" s="9"/>
      <c r="E207" s="9"/>
      <c r="F207" s="9"/>
    </row>
    <row r="208" spans="3:6" ht="22.5" x14ac:dyDescent="0.25">
      <c r="C208" s="9" t="s">
        <v>109</v>
      </c>
      <c r="D208" s="9"/>
      <c r="E208" s="9"/>
      <c r="F208" s="9"/>
    </row>
    <row r="209" spans="3:6" ht="22.5" x14ac:dyDescent="0.25">
      <c r="C209" s="9" t="s">
        <v>110</v>
      </c>
      <c r="D209" s="9"/>
      <c r="E209" s="9"/>
      <c r="F209" s="9"/>
    </row>
    <row r="210" spans="3:6" ht="33.75" x14ac:dyDescent="0.25">
      <c r="C210" s="9" t="s">
        <v>111</v>
      </c>
      <c r="D210" s="9"/>
      <c r="E210" s="9"/>
      <c r="F210" s="9"/>
    </row>
    <row r="211" spans="3:6" x14ac:dyDescent="0.25">
      <c r="C211" s="9" t="s">
        <v>112</v>
      </c>
      <c r="D211" s="9"/>
      <c r="E211" s="9"/>
      <c r="F211" s="9"/>
    </row>
    <row r="212" spans="3:6" x14ac:dyDescent="0.25">
      <c r="C212" s="9" t="s">
        <v>113</v>
      </c>
      <c r="D212" s="9"/>
      <c r="E212" s="9"/>
      <c r="F212" s="9"/>
    </row>
    <row r="213" spans="3:6" ht="22.5" x14ac:dyDescent="0.25">
      <c r="C213" s="9" t="s">
        <v>114</v>
      </c>
      <c r="D213" s="9"/>
      <c r="E213" s="9"/>
      <c r="F213" s="9"/>
    </row>
    <row r="214" spans="3:6" x14ac:dyDescent="0.25">
      <c r="C214" s="9" t="s">
        <v>115</v>
      </c>
      <c r="D214" s="9"/>
      <c r="E214" s="9"/>
      <c r="F214" s="9"/>
    </row>
    <row r="215" spans="3:6" ht="33.75" x14ac:dyDescent="0.25">
      <c r="C215" s="9" t="s">
        <v>116</v>
      </c>
      <c r="D215" s="9"/>
      <c r="E215" s="9"/>
      <c r="F215" s="9"/>
    </row>
    <row r="216" spans="3:6" ht="22.5" x14ac:dyDescent="0.25">
      <c r="C216" s="9" t="s">
        <v>117</v>
      </c>
      <c r="D216" s="9"/>
      <c r="E216" s="9"/>
      <c r="F216" s="9"/>
    </row>
    <row r="217" spans="3:6" ht="22.5" x14ac:dyDescent="0.25">
      <c r="C217" s="9" t="s">
        <v>118</v>
      </c>
      <c r="D217" s="9"/>
      <c r="E217" s="9"/>
      <c r="F217" s="9"/>
    </row>
    <row r="218" spans="3:6" ht="33.75" x14ac:dyDescent="0.25">
      <c r="C218" s="9" t="s">
        <v>119</v>
      </c>
      <c r="D218" s="9"/>
      <c r="E218" s="9"/>
      <c r="F218" s="9"/>
    </row>
    <row r="219" spans="3:6" ht="22.5" x14ac:dyDescent="0.25">
      <c r="C219" s="9" t="s">
        <v>120</v>
      </c>
      <c r="D219" s="9"/>
      <c r="E219" s="9"/>
      <c r="F219" s="9"/>
    </row>
    <row r="220" spans="3:6" ht="22.5" x14ac:dyDescent="0.25">
      <c r="C220" s="9" t="s">
        <v>121</v>
      </c>
      <c r="D220" s="9"/>
      <c r="E220" s="9"/>
      <c r="F220" s="9"/>
    </row>
    <row r="221" spans="3:6" x14ac:dyDescent="0.25">
      <c r="C221" s="9" t="s">
        <v>122</v>
      </c>
      <c r="D221" s="9"/>
      <c r="E221" s="9"/>
      <c r="F221" s="9"/>
    </row>
    <row r="222" spans="3:6" x14ac:dyDescent="0.25">
      <c r="C222" s="9" t="s">
        <v>123</v>
      </c>
      <c r="D222" s="9"/>
      <c r="E222" s="9"/>
      <c r="F222" s="9"/>
    </row>
    <row r="223" spans="3:6" x14ac:dyDescent="0.25">
      <c r="C223" s="9" t="s">
        <v>124</v>
      </c>
      <c r="D223" s="9"/>
      <c r="E223" s="9"/>
      <c r="F223" s="9"/>
    </row>
    <row r="224" spans="3:6" x14ac:dyDescent="0.25">
      <c r="C224" s="9" t="s">
        <v>125</v>
      </c>
      <c r="D224" s="9"/>
      <c r="E224" s="9"/>
      <c r="F224" s="9"/>
    </row>
    <row r="225" spans="3:6" ht="22.5" x14ac:dyDescent="0.25">
      <c r="C225" s="9" t="s">
        <v>126</v>
      </c>
      <c r="D225" s="9"/>
      <c r="E225" s="9"/>
      <c r="F225" s="9"/>
    </row>
    <row r="226" spans="3:6" ht="22.5" x14ac:dyDescent="0.25">
      <c r="C226" s="9" t="s">
        <v>127</v>
      </c>
      <c r="D226" s="9"/>
      <c r="E226" s="9"/>
      <c r="F226" s="9"/>
    </row>
    <row r="227" spans="3:6" ht="33.75" x14ac:dyDescent="0.25">
      <c r="C227" s="9" t="s">
        <v>128</v>
      </c>
      <c r="D227" s="9"/>
      <c r="E227" s="9"/>
      <c r="F227" s="9"/>
    </row>
    <row r="228" spans="3:6" x14ac:dyDescent="0.25">
      <c r="C228" s="9" t="s">
        <v>129</v>
      </c>
      <c r="D228" s="9"/>
      <c r="E228" s="9"/>
      <c r="F228" s="9"/>
    </row>
    <row r="229" spans="3:6" x14ac:dyDescent="0.25">
      <c r="C229" s="9" t="s">
        <v>130</v>
      </c>
      <c r="D229" s="9"/>
      <c r="E229" s="9"/>
      <c r="F229" s="9"/>
    </row>
    <row r="230" spans="3:6" x14ac:dyDescent="0.25">
      <c r="C230" s="9" t="s">
        <v>131</v>
      </c>
      <c r="D230" s="9"/>
      <c r="E230" s="9"/>
      <c r="F230" s="9"/>
    </row>
    <row r="231" spans="3:6" ht="22.5" x14ac:dyDescent="0.25">
      <c r="C231" s="9" t="s">
        <v>132</v>
      </c>
      <c r="D231" s="9"/>
      <c r="E231" s="9"/>
      <c r="F231" s="9"/>
    </row>
    <row r="232" spans="3:6" ht="33.75" x14ac:dyDescent="0.25">
      <c r="C232" s="9" t="s">
        <v>133</v>
      </c>
      <c r="D232" s="9"/>
      <c r="E232" s="9"/>
      <c r="F232" s="9"/>
    </row>
    <row r="233" spans="3:6" ht="33.75" x14ac:dyDescent="0.25">
      <c r="C233" s="9" t="s">
        <v>134</v>
      </c>
      <c r="D233" s="9"/>
      <c r="E233" s="9"/>
      <c r="F233" s="9"/>
    </row>
    <row r="234" spans="3:6" ht="22.5" x14ac:dyDescent="0.25">
      <c r="C234" s="9" t="s">
        <v>135</v>
      </c>
      <c r="D234" s="9"/>
      <c r="E234" s="9"/>
      <c r="F234" s="9"/>
    </row>
    <row r="235" spans="3:6" ht="22.5" x14ac:dyDescent="0.25">
      <c r="C235" s="9" t="s">
        <v>136</v>
      </c>
      <c r="D235" s="9"/>
      <c r="E235" s="9"/>
      <c r="F235" s="9"/>
    </row>
    <row r="236" spans="3:6" x14ac:dyDescent="0.25">
      <c r="C236" s="9" t="s">
        <v>137</v>
      </c>
      <c r="D236" s="9"/>
      <c r="E236" s="9"/>
      <c r="F236" s="9"/>
    </row>
    <row r="237" spans="3:6" x14ac:dyDescent="0.25">
      <c r="C237" s="9" t="s">
        <v>138</v>
      </c>
      <c r="D237" s="9"/>
      <c r="E237" s="9"/>
      <c r="F237" s="9"/>
    </row>
    <row r="238" spans="3:6" ht="22.5" x14ac:dyDescent="0.25">
      <c r="C238" s="9" t="s">
        <v>139</v>
      </c>
      <c r="D238" s="9"/>
      <c r="E238" s="9"/>
      <c r="F238" s="9"/>
    </row>
    <row r="239" spans="3:6" ht="22.5" x14ac:dyDescent="0.25">
      <c r="C239" s="9" t="s">
        <v>140</v>
      </c>
      <c r="D239" s="9"/>
      <c r="E239" s="9"/>
      <c r="F239" s="9"/>
    </row>
    <row r="240" spans="3:6" ht="22.5" x14ac:dyDescent="0.25">
      <c r="C240" s="9" t="s">
        <v>141</v>
      </c>
      <c r="D240" s="9"/>
      <c r="E240" s="9"/>
      <c r="F240" s="9"/>
    </row>
    <row r="241" spans="3:6" x14ac:dyDescent="0.25">
      <c r="C241" s="9" t="s">
        <v>142</v>
      </c>
      <c r="D241" s="9"/>
      <c r="E241" s="9"/>
      <c r="F241" s="9"/>
    </row>
    <row r="242" spans="3:6" ht="22.5" x14ac:dyDescent="0.25">
      <c r="C242" s="9" t="s">
        <v>143</v>
      </c>
      <c r="D242" s="9"/>
      <c r="E242" s="9"/>
      <c r="F242" s="9"/>
    </row>
    <row r="243" spans="3:6" ht="46.5" customHeight="1" x14ac:dyDescent="0.25">
      <c r="C243" s="9" t="s">
        <v>144</v>
      </c>
      <c r="D243" s="9"/>
      <c r="E243" s="9"/>
      <c r="F243" s="9"/>
    </row>
    <row r="244" spans="3:6" x14ac:dyDescent="0.25">
      <c r="C244" s="9" t="s">
        <v>145</v>
      </c>
      <c r="D244" s="9"/>
      <c r="E244" s="9"/>
      <c r="F244" s="9"/>
    </row>
    <row r="245" spans="3:6" x14ac:dyDescent="0.25">
      <c r="C245" s="9" t="s">
        <v>146</v>
      </c>
      <c r="D245" s="9"/>
      <c r="E245" s="9"/>
      <c r="F245" s="9"/>
    </row>
    <row r="246" spans="3:6" ht="33.75" x14ac:dyDescent="0.25">
      <c r="C246" s="9" t="s">
        <v>147</v>
      </c>
      <c r="D246" s="9"/>
      <c r="E246" s="9"/>
      <c r="F246" s="9"/>
    </row>
    <row r="247" spans="3:6" ht="22.5" x14ac:dyDescent="0.25">
      <c r="C247" s="9" t="s">
        <v>148</v>
      </c>
      <c r="D247" s="9"/>
      <c r="E247" s="9"/>
      <c r="F247" s="9"/>
    </row>
    <row r="248" spans="3:6" ht="22.5" x14ac:dyDescent="0.25">
      <c r="C248" s="9" t="s">
        <v>149</v>
      </c>
      <c r="D248" s="9"/>
      <c r="E248" s="9"/>
      <c r="F248" s="9"/>
    </row>
    <row r="249" spans="3:6" ht="22.5" x14ac:dyDescent="0.25">
      <c r="C249" s="9" t="s">
        <v>150</v>
      </c>
      <c r="D249" s="9"/>
      <c r="E249" s="9"/>
      <c r="F249" s="9"/>
    </row>
    <row r="250" spans="3:6" x14ac:dyDescent="0.25">
      <c r="C250" s="9" t="s">
        <v>151</v>
      </c>
      <c r="D250" s="9"/>
      <c r="E250" s="9"/>
      <c r="F250" s="9"/>
    </row>
    <row r="251" spans="3:6" x14ac:dyDescent="0.25">
      <c r="C251" s="9" t="s">
        <v>152</v>
      </c>
      <c r="D251" s="9"/>
      <c r="E251" s="9"/>
      <c r="F251" s="9"/>
    </row>
    <row r="252" spans="3:6" ht="45" x14ac:dyDescent="0.25">
      <c r="C252" s="9" t="s">
        <v>153</v>
      </c>
      <c r="D252" s="9"/>
      <c r="E252" s="9"/>
      <c r="F252" s="9"/>
    </row>
    <row r="253" spans="3:6" ht="22.5" x14ac:dyDescent="0.25">
      <c r="C253" s="9" t="s">
        <v>154</v>
      </c>
      <c r="D253" s="9"/>
      <c r="E253" s="9"/>
      <c r="F253" s="9"/>
    </row>
    <row r="254" spans="3:6" x14ac:dyDescent="0.25">
      <c r="C254" s="9" t="s">
        <v>155</v>
      </c>
      <c r="D254" s="9"/>
      <c r="E254" s="9"/>
      <c r="F254" s="9"/>
    </row>
    <row r="255" spans="3:6" ht="22.5" x14ac:dyDescent="0.25">
      <c r="C255" s="9" t="s">
        <v>156</v>
      </c>
      <c r="D255" s="9"/>
      <c r="E255" s="9"/>
      <c r="F255" s="9"/>
    </row>
    <row r="256" spans="3:6" ht="33.75" x14ac:dyDescent="0.25">
      <c r="C256" s="9" t="s">
        <v>157</v>
      </c>
      <c r="D256" s="9"/>
      <c r="E256" s="9"/>
      <c r="F256" s="9"/>
    </row>
    <row r="257" spans="3:6" ht="33.75" x14ac:dyDescent="0.25">
      <c r="C257" s="9" t="s">
        <v>158</v>
      </c>
      <c r="D257" s="9"/>
      <c r="E257" s="9"/>
      <c r="F257" s="9"/>
    </row>
    <row r="258" spans="3:6" x14ac:dyDescent="0.25">
      <c r="C258" s="9" t="s">
        <v>159</v>
      </c>
      <c r="D258" s="9"/>
      <c r="E258" s="9"/>
      <c r="F258" s="9"/>
    </row>
    <row r="259" spans="3:6" ht="22.5" x14ac:dyDescent="0.25">
      <c r="C259" s="9" t="s">
        <v>160</v>
      </c>
      <c r="D259" s="9"/>
      <c r="E259" s="9"/>
      <c r="F259" s="9"/>
    </row>
    <row r="260" spans="3:6" ht="45" x14ac:dyDescent="0.25">
      <c r="C260" s="9" t="s">
        <v>161</v>
      </c>
      <c r="D260" s="9"/>
      <c r="E260" s="9"/>
      <c r="F260" s="9"/>
    </row>
    <row r="261" spans="3:6" ht="22.5" x14ac:dyDescent="0.25">
      <c r="C261" s="9" t="s">
        <v>162</v>
      </c>
      <c r="D261" s="9"/>
      <c r="E261" s="9"/>
      <c r="F261" s="9"/>
    </row>
    <row r="262" spans="3:6" x14ac:dyDescent="0.25">
      <c r="C262" s="9" t="s">
        <v>163</v>
      </c>
      <c r="D262" s="9"/>
      <c r="E262" s="9"/>
      <c r="F262" s="9"/>
    </row>
    <row r="263" spans="3:6" ht="22.5" x14ac:dyDescent="0.25">
      <c r="C263" s="9" t="s">
        <v>164</v>
      </c>
      <c r="D263" s="9"/>
      <c r="E263" s="9"/>
      <c r="F263" s="9"/>
    </row>
    <row r="264" spans="3:6" ht="22.5" x14ac:dyDescent="0.25">
      <c r="C264" s="9" t="s">
        <v>165</v>
      </c>
      <c r="D264" s="9"/>
      <c r="E264" s="9"/>
      <c r="F264" s="9"/>
    </row>
    <row r="265" spans="3:6" ht="22.5" x14ac:dyDescent="0.25">
      <c r="C265" s="9" t="s">
        <v>166</v>
      </c>
      <c r="D265" s="9"/>
      <c r="E265" s="9"/>
      <c r="F265" s="9"/>
    </row>
    <row r="266" spans="3:6" x14ac:dyDescent="0.25">
      <c r="C266" s="9" t="s">
        <v>167</v>
      </c>
      <c r="D266" s="9"/>
      <c r="E266" s="9"/>
      <c r="F266" s="9"/>
    </row>
    <row r="267" spans="3:6" x14ac:dyDescent="0.25">
      <c r="C267" s="9" t="s">
        <v>168</v>
      </c>
      <c r="D267" s="9"/>
      <c r="E267" s="9"/>
      <c r="F267" s="9"/>
    </row>
    <row r="268" spans="3:6" x14ac:dyDescent="0.25">
      <c r="C268" s="9" t="s">
        <v>169</v>
      </c>
      <c r="D268" s="9"/>
      <c r="E268" s="9"/>
      <c r="F268" s="9"/>
    </row>
    <row r="269" spans="3:6" x14ac:dyDescent="0.25">
      <c r="C269" s="9" t="s">
        <v>170</v>
      </c>
      <c r="D269" s="9"/>
      <c r="E269" s="9"/>
      <c r="F269" s="9"/>
    </row>
    <row r="270" spans="3:6" ht="22.5" x14ac:dyDescent="0.25">
      <c r="C270" s="9" t="s">
        <v>171</v>
      </c>
      <c r="D270" s="9"/>
      <c r="E270" s="9"/>
      <c r="F270" s="9"/>
    </row>
    <row r="271" spans="3:6" ht="22.5" x14ac:dyDescent="0.25">
      <c r="C271" s="9" t="s">
        <v>172</v>
      </c>
      <c r="D271" s="9"/>
      <c r="E271" s="9"/>
      <c r="F271" s="9"/>
    </row>
    <row r="272" spans="3:6" ht="22.5" x14ac:dyDescent="0.25">
      <c r="C272" s="9" t="s">
        <v>173</v>
      </c>
      <c r="D272" s="9"/>
      <c r="E272" s="9"/>
      <c r="F272" s="9"/>
    </row>
    <row r="273" spans="3:6" ht="22.5" x14ac:dyDescent="0.25">
      <c r="C273" s="9" t="s">
        <v>174</v>
      </c>
      <c r="D273" s="9"/>
      <c r="E273" s="9"/>
      <c r="F273" s="9"/>
    </row>
    <row r="274" spans="3:6" x14ac:dyDescent="0.25">
      <c r="C274" s="9" t="s">
        <v>175</v>
      </c>
      <c r="D274" s="9"/>
      <c r="E274" s="9"/>
      <c r="F274" s="9"/>
    </row>
    <row r="275" spans="3:6" ht="22.5" x14ac:dyDescent="0.25">
      <c r="C275" s="9" t="s">
        <v>176</v>
      </c>
      <c r="D275" s="9"/>
      <c r="E275" s="9"/>
      <c r="F275" s="9"/>
    </row>
    <row r="276" spans="3:6" ht="22.5" x14ac:dyDescent="0.25">
      <c r="C276" s="9" t="s">
        <v>177</v>
      </c>
      <c r="D276" s="9"/>
      <c r="E276" s="9"/>
      <c r="F276" s="9"/>
    </row>
    <row r="277" spans="3:6" ht="33.75" x14ac:dyDescent="0.25">
      <c r="C277" s="9" t="s">
        <v>178</v>
      </c>
      <c r="D277" s="9"/>
      <c r="E277" s="9"/>
      <c r="F277" s="9"/>
    </row>
    <row r="278" spans="3:6" x14ac:dyDescent="0.25">
      <c r="C278" s="9" t="s">
        <v>179</v>
      </c>
      <c r="D278" s="9"/>
      <c r="E278" s="9"/>
      <c r="F278" s="9"/>
    </row>
    <row r="279" spans="3:6" ht="22.5" x14ac:dyDescent="0.25">
      <c r="C279" s="9" t="s">
        <v>180</v>
      </c>
      <c r="D279" s="9"/>
      <c r="E279" s="9"/>
      <c r="F279" s="9"/>
    </row>
    <row r="280" spans="3:6" ht="22.5" x14ac:dyDescent="0.25">
      <c r="C280" s="9" t="s">
        <v>181</v>
      </c>
      <c r="D280" s="9"/>
      <c r="E280" s="9"/>
      <c r="F280" s="9"/>
    </row>
    <row r="281" spans="3:6" ht="22.5" x14ac:dyDescent="0.25">
      <c r="C281" s="9" t="s">
        <v>182</v>
      </c>
      <c r="D281" s="9"/>
      <c r="E281" s="9"/>
      <c r="F281" s="9"/>
    </row>
    <row r="282" spans="3:6" ht="22.5" x14ac:dyDescent="0.25">
      <c r="C282" s="9" t="s">
        <v>183</v>
      </c>
      <c r="D282" s="9"/>
      <c r="E282" s="9"/>
      <c r="F282" s="9"/>
    </row>
    <row r="283" spans="3:6" ht="22.5" x14ac:dyDescent="0.25">
      <c r="C283" s="9" t="s">
        <v>184</v>
      </c>
      <c r="D283" s="9"/>
      <c r="E283" s="9"/>
      <c r="F283" s="9"/>
    </row>
    <row r="284" spans="3:6" ht="22.5" x14ac:dyDescent="0.25">
      <c r="C284" s="9" t="s">
        <v>185</v>
      </c>
      <c r="D284" s="9"/>
      <c r="E284" s="9"/>
      <c r="F284" s="9"/>
    </row>
    <row r="285" spans="3:6" ht="22.5" x14ac:dyDescent="0.25">
      <c r="C285" s="9" t="s">
        <v>186</v>
      </c>
      <c r="D285" s="9"/>
      <c r="E285" s="9"/>
      <c r="F285" s="9"/>
    </row>
    <row r="286" spans="3:6" ht="33.75" x14ac:dyDescent="0.25">
      <c r="C286" s="9" t="s">
        <v>187</v>
      </c>
      <c r="D286" s="9"/>
      <c r="E286" s="9"/>
      <c r="F286" s="9"/>
    </row>
    <row r="287" spans="3:6" x14ac:dyDescent="0.25">
      <c r="C287" s="9" t="s">
        <v>188</v>
      </c>
      <c r="D287" s="9"/>
      <c r="E287" s="9"/>
      <c r="F287" s="9"/>
    </row>
    <row r="288" spans="3:6" ht="22.5" x14ac:dyDescent="0.25">
      <c r="C288" s="9" t="s">
        <v>189</v>
      </c>
      <c r="D288" s="9"/>
      <c r="E288" s="9"/>
      <c r="F288" s="9"/>
    </row>
    <row r="289" spans="3:6" ht="22.5" x14ac:dyDescent="0.25">
      <c r="C289" s="9" t="s">
        <v>190</v>
      </c>
      <c r="D289" s="9"/>
      <c r="E289" s="9"/>
      <c r="F289" s="9"/>
    </row>
    <row r="290" spans="3:6" x14ac:dyDescent="0.25">
      <c r="C290" s="9" t="s">
        <v>191</v>
      </c>
      <c r="D290" s="9"/>
      <c r="E290" s="9"/>
      <c r="F290" s="9"/>
    </row>
    <row r="291" spans="3:6" ht="22.5" x14ac:dyDescent="0.25">
      <c r="C291" s="9" t="s">
        <v>192</v>
      </c>
      <c r="D291" s="9"/>
      <c r="E291" s="9"/>
      <c r="F291" s="9"/>
    </row>
    <row r="292" spans="3:6" ht="22.5" x14ac:dyDescent="0.25">
      <c r="C292" s="9" t="s">
        <v>193</v>
      </c>
      <c r="D292" s="9"/>
      <c r="E292" s="9"/>
      <c r="F292" s="9"/>
    </row>
    <row r="293" spans="3:6" x14ac:dyDescent="0.25">
      <c r="C293" s="9" t="s">
        <v>194</v>
      </c>
      <c r="D293" s="9"/>
      <c r="E293" s="9"/>
      <c r="F293" s="9"/>
    </row>
    <row r="294" spans="3:6" ht="22.5" x14ac:dyDescent="0.25">
      <c r="C294" s="9" t="s">
        <v>195</v>
      </c>
      <c r="D294" s="9"/>
      <c r="E294" s="9"/>
      <c r="F294" s="9"/>
    </row>
    <row r="295" spans="3:6" x14ac:dyDescent="0.25">
      <c r="C295" s="9" t="s">
        <v>196</v>
      </c>
      <c r="D295" s="9"/>
      <c r="E295" s="9"/>
      <c r="F295" s="9"/>
    </row>
    <row r="296" spans="3:6" ht="22.5" x14ac:dyDescent="0.25">
      <c r="C296" s="9" t="s">
        <v>197</v>
      </c>
      <c r="D296" s="9"/>
      <c r="E296" s="9"/>
      <c r="F296" s="9"/>
    </row>
    <row r="297" spans="3:6" x14ac:dyDescent="0.25">
      <c r="C297" s="9" t="s">
        <v>198</v>
      </c>
      <c r="D297" s="9"/>
      <c r="E297" s="9"/>
      <c r="F297" s="9"/>
    </row>
    <row r="298" spans="3:6" ht="22.5" x14ac:dyDescent="0.25">
      <c r="C298" s="9" t="s">
        <v>199</v>
      </c>
      <c r="D298" s="9"/>
      <c r="E298" s="9"/>
      <c r="F298" s="9"/>
    </row>
    <row r="299" spans="3:6" ht="22.5" x14ac:dyDescent="0.25">
      <c r="C299" s="9" t="s">
        <v>200</v>
      </c>
      <c r="D299" s="9"/>
      <c r="E299" s="9"/>
      <c r="F299" s="9"/>
    </row>
    <row r="300" spans="3:6" ht="22.5" x14ac:dyDescent="0.25">
      <c r="C300" s="9" t="s">
        <v>201</v>
      </c>
      <c r="D300" s="9"/>
      <c r="E300" s="9"/>
      <c r="F300" s="9"/>
    </row>
    <row r="301" spans="3:6" ht="22.5" x14ac:dyDescent="0.25">
      <c r="C301" s="9" t="s">
        <v>202</v>
      </c>
      <c r="D301" s="9"/>
      <c r="E301" s="9"/>
      <c r="F301" s="9"/>
    </row>
    <row r="302" spans="3:6" ht="22.5" x14ac:dyDescent="0.25">
      <c r="C302" s="9" t="s">
        <v>203</v>
      </c>
      <c r="D302" s="9"/>
      <c r="E302" s="9"/>
      <c r="F302" s="9"/>
    </row>
    <row r="303" spans="3:6" ht="22.5" x14ac:dyDescent="0.25">
      <c r="C303" s="9" t="s">
        <v>204</v>
      </c>
      <c r="D303" s="9"/>
      <c r="E303" s="9"/>
      <c r="F303" s="9"/>
    </row>
    <row r="304" spans="3:6" x14ac:dyDescent="0.25">
      <c r="C304" s="9" t="s">
        <v>205</v>
      </c>
      <c r="D304" s="9"/>
      <c r="E304" s="9"/>
      <c r="F304" s="9"/>
    </row>
    <row r="305" spans="3:6" ht="22.5" x14ac:dyDescent="0.25">
      <c r="C305" s="9" t="s">
        <v>206</v>
      </c>
      <c r="D305" s="9"/>
      <c r="E305" s="9"/>
      <c r="F305" s="9"/>
    </row>
    <row r="306" spans="3:6" ht="22.5" x14ac:dyDescent="0.25">
      <c r="C306" s="9" t="s">
        <v>207</v>
      </c>
      <c r="D306" s="9"/>
      <c r="E306" s="9"/>
      <c r="F306" s="9"/>
    </row>
    <row r="307" spans="3:6" x14ac:dyDescent="0.25">
      <c r="C307" s="9" t="s">
        <v>208</v>
      </c>
      <c r="D307" s="9"/>
      <c r="E307" s="9"/>
      <c r="F307" s="9"/>
    </row>
    <row r="308" spans="3:6" ht="56.25" x14ac:dyDescent="0.25">
      <c r="C308" s="9" t="s">
        <v>209</v>
      </c>
      <c r="D308" s="9"/>
      <c r="E308" s="9"/>
      <c r="F308" s="9"/>
    </row>
    <row r="309" spans="3:6" x14ac:dyDescent="0.25">
      <c r="C309" s="9" t="s">
        <v>210</v>
      </c>
      <c r="D309" s="9"/>
      <c r="E309" s="9"/>
      <c r="F309" s="9"/>
    </row>
    <row r="310" spans="3:6" ht="22.5" x14ac:dyDescent="0.25">
      <c r="C310" s="9" t="s">
        <v>211</v>
      </c>
      <c r="D310" s="9"/>
      <c r="E310" s="9"/>
      <c r="F310" s="9"/>
    </row>
    <row r="311" spans="3:6" ht="56.25" x14ac:dyDescent="0.25">
      <c r="C311" s="9" t="s">
        <v>212</v>
      </c>
      <c r="D311" s="9"/>
      <c r="E311" s="9"/>
      <c r="F311" s="9"/>
    </row>
    <row r="312" spans="3:6" x14ac:dyDescent="0.25">
      <c r="C312" s="9" t="s">
        <v>213</v>
      </c>
      <c r="D312" s="9"/>
      <c r="E312" s="9"/>
      <c r="F312" s="9"/>
    </row>
    <row r="313" spans="3:6" ht="22.5" x14ac:dyDescent="0.25">
      <c r="C313" s="9" t="s">
        <v>214</v>
      </c>
      <c r="D313" s="9"/>
      <c r="E313" s="9"/>
      <c r="F313" s="9"/>
    </row>
    <row r="314" spans="3:6" x14ac:dyDescent="0.25">
      <c r="C314" s="9" t="s">
        <v>215</v>
      </c>
      <c r="D314" s="9"/>
      <c r="E314" s="9"/>
      <c r="F314" s="9"/>
    </row>
    <row r="315" spans="3:6" ht="67.5" x14ac:dyDescent="0.25">
      <c r="C315" s="9" t="s">
        <v>216</v>
      </c>
      <c r="D315" s="9"/>
      <c r="E315" s="9"/>
      <c r="F315" s="9"/>
    </row>
    <row r="316" spans="3:6" x14ac:dyDescent="0.25">
      <c r="C316" s="8"/>
    </row>
    <row r="317" spans="3:6" x14ac:dyDescent="0.25">
      <c r="C317" s="8"/>
    </row>
    <row r="318" spans="3:6" x14ac:dyDescent="0.25">
      <c r="C318" s="8"/>
    </row>
    <row r="319" spans="3:6" x14ac:dyDescent="0.25">
      <c r="C319" s="8"/>
    </row>
    <row r="320" spans="3:6"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5" x14ac:dyDescent="0.25"/>
  <cols>
    <col min="1" max="1" width="14.28515625" customWidth="1"/>
    <col min="2" max="2" width="78.28515625" customWidth="1"/>
    <col min="3" max="7" width="12.28515625" customWidth="1"/>
  </cols>
  <sheetData>
    <row r="2" spans="1:7" x14ac:dyDescent="0.25">
      <c r="A2" s="23" t="s">
        <v>221</v>
      </c>
      <c r="B2" s="23" t="s">
        <v>222</v>
      </c>
      <c r="C2" s="23" t="s">
        <v>224</v>
      </c>
      <c r="D2" s="23" t="s">
        <v>5</v>
      </c>
      <c r="E2" s="23">
        <v>2016</v>
      </c>
      <c r="F2" s="23">
        <v>2017</v>
      </c>
      <c r="G2" s="23">
        <v>2018</v>
      </c>
    </row>
    <row r="3" spans="1:7" ht="51" customHeight="1" x14ac:dyDescent="0.25">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25">
      <c r="A4" s="23" t="s">
        <v>225</v>
      </c>
      <c r="B4" s="118" t="str">
        <f>VLOOKUP(B3,'Ind. depurados'!C44:T129,8,0)</f>
        <v>La medición de la percepción de acceso a los servicios de salud se estima a través del % de la población que considera que acceder a los servicios de salud a través de la EPS fue "fácil" o "muy fácil"</v>
      </c>
      <c r="C4" s="118"/>
      <c r="D4" s="118"/>
      <c r="E4" s="118"/>
      <c r="F4" s="118"/>
      <c r="G4" s="118"/>
    </row>
    <row r="5" spans="1:7" ht="102.75" customHeight="1" x14ac:dyDescent="0.25">
      <c r="A5" s="23" t="s">
        <v>495</v>
      </c>
      <c r="B5" s="118"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18"/>
      <c r="D5" s="118"/>
      <c r="E5" s="118"/>
      <c r="F5" s="118"/>
      <c r="G5" s="118"/>
    </row>
    <row r="6" spans="1:7" ht="60.75" customHeight="1" x14ac:dyDescent="0.25">
      <c r="A6" s="23" t="s">
        <v>458</v>
      </c>
      <c r="B6" s="118" t="str">
        <f>VLOOKUP(B3,'Ind. depurados'!C44:T129,11,0)</f>
        <v>(Número de usuarios que consideran que fue "fácil" o "muy fácil" acceder a servicios de salud a través de su EPS / Número total de usuarios encuestadas)*100</v>
      </c>
      <c r="C6" s="118"/>
      <c r="D6" s="118"/>
      <c r="E6" s="118"/>
      <c r="F6" s="118"/>
      <c r="G6" s="118"/>
    </row>
    <row r="7" spans="1:7" ht="29.25" customHeight="1" x14ac:dyDescent="0.25">
      <c r="A7" s="23" t="s">
        <v>457</v>
      </c>
      <c r="B7" s="26" t="str">
        <f>VLOOKUP(B3,'Ind. depurados'!C44:T129,9,0)</f>
        <v>Oficina de Calidad</v>
      </c>
      <c r="C7" s="23" t="s">
        <v>2</v>
      </c>
      <c r="D7" s="119" t="str">
        <f>VLOOKUP(B3,'Ind. depurados'!C44:T129,10,0)</f>
        <v>German  Escobar</v>
      </c>
      <c r="E7" s="119"/>
      <c r="F7" s="119"/>
      <c r="G7" s="119"/>
    </row>
    <row r="8" spans="1:7" ht="34.5" customHeight="1" x14ac:dyDescent="0.25">
      <c r="A8" s="23" t="s">
        <v>459</v>
      </c>
      <c r="B8" s="119" t="str">
        <f>VLOOKUP(B3,'Ind. depurados'!C44:T129,12,0)</f>
        <v>Encuesta de evaluación de los servicios de las EPS - Oficina de Calidad - MSPS</v>
      </c>
      <c r="C8" s="119"/>
      <c r="D8" s="119"/>
      <c r="E8" s="119"/>
      <c r="F8" s="119"/>
      <c r="G8" s="119"/>
    </row>
    <row r="9" spans="1:7" ht="116.25" customHeight="1" x14ac:dyDescent="0.25">
      <c r="A9" s="23" t="s">
        <v>472</v>
      </c>
      <c r="B9" s="118" t="str">
        <f>VLOOKUP(B3,'Ind. depurados'!C44:T129,14,0)</f>
        <v>Encuesta de evaluación de los servicios de las EPS - Oficina de Calidad - MSPS</v>
      </c>
      <c r="C9" s="118"/>
      <c r="D9" s="118"/>
      <c r="E9" s="118"/>
      <c r="F9" s="118"/>
      <c r="G9" s="118"/>
    </row>
    <row r="12" spans="1:7" ht="22.5" x14ac:dyDescent="0.25">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22.5703125" style="14" customWidth="1"/>
    <col min="2" max="2" width="19" style="14" customWidth="1"/>
    <col min="3" max="3" width="65.28515625" style="14" customWidth="1"/>
    <col min="4" max="4" width="19.28515625" style="14" customWidth="1"/>
    <col min="5" max="5" width="45" style="14" customWidth="1"/>
    <col min="6" max="10" width="9.42578125" style="14" customWidth="1"/>
    <col min="11" max="16384" width="11.42578125" style="14"/>
  </cols>
  <sheetData>
    <row r="6" spans="1:10" x14ac:dyDescent="0.25">
      <c r="C6" s="15"/>
      <c r="D6" s="15"/>
    </row>
    <row r="7" spans="1:10" ht="36" x14ac:dyDescent="0.25">
      <c r="A7" s="16" t="s">
        <v>18</v>
      </c>
      <c r="B7" s="16" t="s">
        <v>218</v>
      </c>
      <c r="C7" s="16" t="s">
        <v>19</v>
      </c>
      <c r="D7" s="17" t="s">
        <v>217</v>
      </c>
      <c r="E7" s="17" t="s">
        <v>3</v>
      </c>
      <c r="F7" s="18" t="s">
        <v>4</v>
      </c>
      <c r="G7" s="18" t="s">
        <v>5</v>
      </c>
      <c r="H7" s="18">
        <v>2016</v>
      </c>
      <c r="I7" s="18">
        <v>2017</v>
      </c>
      <c r="J7" s="19">
        <v>2018</v>
      </c>
    </row>
    <row r="8" spans="1:10" ht="23.25" customHeight="1" x14ac:dyDescent="0.25">
      <c r="A8" s="122" t="s">
        <v>0</v>
      </c>
      <c r="B8" s="123" t="s">
        <v>1</v>
      </c>
      <c r="C8" s="121" t="s">
        <v>22</v>
      </c>
      <c r="D8" s="120"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25">
      <c r="A9" s="122"/>
      <c r="B9" s="123"/>
      <c r="C9" s="121"/>
      <c r="D9" s="120"/>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25">
      <c r="A10" s="122"/>
      <c r="B10" s="123"/>
      <c r="C10" s="121"/>
      <c r="D10" s="120"/>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25">
      <c r="A11" s="122"/>
      <c r="B11" s="123"/>
      <c r="C11" s="121"/>
      <c r="D11" s="120"/>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25">
      <c r="A12" s="122"/>
      <c r="B12" s="123"/>
      <c r="C12" s="121" t="s">
        <v>23</v>
      </c>
      <c r="D12" s="120"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25">
      <c r="A13" s="122"/>
      <c r="B13" s="123"/>
      <c r="C13" s="121"/>
      <c r="D13" s="120"/>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25">
      <c r="A14" s="122"/>
      <c r="B14" s="123"/>
      <c r="C14" s="121"/>
      <c r="D14" s="120"/>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25">
      <c r="A15" s="122"/>
      <c r="B15" s="123"/>
      <c r="C15" s="121" t="s">
        <v>24</v>
      </c>
      <c r="D15" s="120"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25">
      <c r="A16" s="122"/>
      <c r="B16" s="123"/>
      <c r="C16" s="121"/>
      <c r="D16" s="120"/>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25">
      <c r="A17" s="122"/>
      <c r="B17" s="123"/>
      <c r="C17" s="121"/>
      <c r="D17" s="120"/>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25">
      <c r="A18" s="122"/>
      <c r="B18" s="123"/>
      <c r="C18" s="121"/>
      <c r="D18" s="120"/>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25">
      <c r="A19" s="122"/>
      <c r="B19" s="123"/>
      <c r="C19" s="121"/>
      <c r="D19" s="120"/>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25">
      <c r="A20" s="122"/>
      <c r="B20" s="123"/>
      <c r="C20" s="121" t="s">
        <v>25</v>
      </c>
      <c r="D20" s="120"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25">
      <c r="A21" s="122"/>
      <c r="B21" s="123"/>
      <c r="C21" s="121"/>
      <c r="D21" s="120"/>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25">
      <c r="A22" s="122"/>
      <c r="B22" s="123"/>
      <c r="C22" s="121" t="s">
        <v>26</v>
      </c>
      <c r="D22" s="120"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25">
      <c r="A23" s="122"/>
      <c r="B23" s="123"/>
      <c r="C23" s="121"/>
      <c r="D23" s="120"/>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25">
      <c r="A24" s="122"/>
      <c r="B24" s="123"/>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25">
      <c r="A25" s="122"/>
      <c r="B25" s="123"/>
      <c r="C25" s="121" t="s">
        <v>28</v>
      </c>
      <c r="D25" s="120"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25">
      <c r="A26" s="122"/>
      <c r="B26" s="123"/>
      <c r="C26" s="121"/>
      <c r="D26" s="120"/>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25">
      <c r="A27" s="122"/>
      <c r="B27" s="123"/>
      <c r="C27" s="121" t="s">
        <v>29</v>
      </c>
      <c r="D27" s="120"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25">
      <c r="A28" s="122"/>
      <c r="B28" s="123"/>
      <c r="C28" s="121"/>
      <c r="D28" s="120"/>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25">
      <c r="A29" s="122"/>
      <c r="B29" s="123"/>
      <c r="C29" s="121" t="s">
        <v>30</v>
      </c>
      <c r="D29" s="120"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25">
      <c r="A30" s="122"/>
      <c r="B30" s="123"/>
      <c r="C30" s="121"/>
      <c r="D30" s="120"/>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25">
      <c r="A31" s="122"/>
      <c r="B31" s="123"/>
      <c r="C31" s="121"/>
      <c r="D31" s="120"/>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25">
      <c r="A32" s="122"/>
      <c r="B32" s="123"/>
      <c r="C32" s="121"/>
      <c r="D32" s="120"/>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25">
      <c r="A33" s="122"/>
      <c r="B33" s="123"/>
      <c r="C33" s="121"/>
      <c r="D33" s="120"/>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25">
      <c r="A34" s="122"/>
      <c r="B34" s="123"/>
      <c r="C34" s="121" t="s">
        <v>719</v>
      </c>
      <c r="D34" s="120"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25">
      <c r="A35" s="122"/>
      <c r="B35" s="123"/>
      <c r="C35" s="121"/>
      <c r="D35" s="120"/>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25">
      <c r="A36" s="122"/>
      <c r="B36" s="123"/>
      <c r="C36" s="121"/>
      <c r="D36" s="120"/>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25">
      <c r="A37" s="122"/>
      <c r="B37" s="123"/>
      <c r="C37" s="121"/>
      <c r="D37" s="120"/>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25">
      <c r="A38" s="122"/>
      <c r="B38" s="123"/>
      <c r="C38" s="121"/>
      <c r="D38" s="120"/>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25">
      <c r="A39" s="122"/>
      <c r="B39" s="123"/>
      <c r="C39" s="121"/>
      <c r="D39" s="120"/>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25">
      <c r="A40" s="122"/>
      <c r="B40" s="123"/>
      <c r="C40" s="121"/>
      <c r="D40" s="120"/>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25">
      <c r="A41" s="122"/>
      <c r="B41" s="123"/>
      <c r="C41" s="121"/>
      <c r="D41" s="120"/>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25">
      <c r="A42" s="122"/>
      <c r="B42" s="123"/>
      <c r="C42" s="121"/>
      <c r="D42" s="120"/>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25">
      <c r="A43" s="122"/>
      <c r="B43" s="123"/>
      <c r="C43" s="121"/>
      <c r="D43" s="120"/>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25">
      <c r="A44" s="122" t="s">
        <v>0</v>
      </c>
      <c r="B44" s="123" t="s">
        <v>9</v>
      </c>
      <c r="C44" s="121" t="s">
        <v>720</v>
      </c>
      <c r="D44" s="118"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25">
      <c r="A45" s="122"/>
      <c r="B45" s="123"/>
      <c r="C45" s="121"/>
      <c r="D45" s="118"/>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25">
      <c r="A46" s="122"/>
      <c r="B46" s="123"/>
      <c r="C46" s="121"/>
      <c r="D46" s="118"/>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25">
      <c r="A47" s="122"/>
      <c r="B47" s="123"/>
      <c r="C47" s="121"/>
      <c r="D47" s="118"/>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25">
      <c r="A48" s="122"/>
      <c r="B48" s="123"/>
      <c r="C48" s="121"/>
      <c r="D48" s="118"/>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25">
      <c r="A49" s="122"/>
      <c r="B49" s="123"/>
      <c r="C49" s="121"/>
      <c r="D49" s="118"/>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25">
      <c r="A50" s="122"/>
      <c r="B50" s="123"/>
      <c r="C50" s="121"/>
      <c r="D50" s="118"/>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25">
      <c r="A51" s="122"/>
      <c r="B51" s="123"/>
      <c r="C51" s="121"/>
      <c r="D51" s="118"/>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25">
      <c r="A52" s="122"/>
      <c r="B52" s="123"/>
      <c r="C52" s="121"/>
      <c r="D52" s="118"/>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25">
      <c r="A53" s="122"/>
      <c r="B53" s="123"/>
      <c r="C53" s="121"/>
      <c r="D53" s="118"/>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25">
      <c r="A54" s="122"/>
      <c r="B54" s="123"/>
      <c r="C54" s="121"/>
      <c r="D54" s="118"/>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25">
      <c r="A55" s="122"/>
      <c r="B55" s="123"/>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25">
      <c r="A56" s="122"/>
      <c r="B56" s="123"/>
      <c r="C56" s="121" t="s">
        <v>722</v>
      </c>
      <c r="D56" s="120"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25">
      <c r="A57" s="122"/>
      <c r="B57" s="123"/>
      <c r="C57" s="121"/>
      <c r="D57" s="120"/>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25">
      <c r="A58" s="122"/>
      <c r="B58" s="123"/>
      <c r="C58" s="121"/>
      <c r="D58" s="120"/>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25">
      <c r="A59" s="122"/>
      <c r="B59" s="123"/>
      <c r="C59" s="121" t="s">
        <v>723</v>
      </c>
      <c r="D59" s="120"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25">
      <c r="A60" s="122"/>
      <c r="B60" s="123"/>
      <c r="C60" s="121"/>
      <c r="D60" s="120"/>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25">
      <c r="A61" s="122"/>
      <c r="B61" s="123"/>
      <c r="C61" s="121"/>
      <c r="D61" s="120"/>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25">
      <c r="A62" s="122"/>
      <c r="B62" s="123"/>
      <c r="C62" s="121" t="s">
        <v>724</v>
      </c>
      <c r="D62" s="120"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25">
      <c r="A63" s="122"/>
      <c r="B63" s="123"/>
      <c r="C63" s="121"/>
      <c r="D63" s="120"/>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25">
      <c r="A64" s="122"/>
      <c r="B64" s="123"/>
      <c r="C64" s="121"/>
      <c r="D64" s="120"/>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25">
      <c r="A65" s="122"/>
      <c r="B65" s="123"/>
      <c r="C65" s="121"/>
      <c r="D65" s="120"/>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25">
      <c r="A66" s="122"/>
      <c r="B66" s="123"/>
      <c r="C66" s="121"/>
      <c r="D66" s="120"/>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25">
      <c r="A67" s="122"/>
      <c r="B67" s="123"/>
      <c r="C67" s="121"/>
      <c r="D67" s="120"/>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25">
      <c r="A68" s="122"/>
      <c r="B68" s="123"/>
      <c r="C68" s="121"/>
      <c r="D68" s="120"/>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25">
      <c r="A69" s="122"/>
      <c r="B69" s="123"/>
      <c r="C69" s="121"/>
      <c r="D69" s="120"/>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25">
      <c r="A70" s="122"/>
      <c r="B70" s="123"/>
      <c r="C70" s="121"/>
      <c r="D70" s="120"/>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25">
      <c r="A71" s="122"/>
      <c r="B71" s="123"/>
      <c r="C71" s="121"/>
      <c r="D71" s="120"/>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25">
      <c r="A72" s="122"/>
      <c r="B72" s="123"/>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25">
      <c r="A73" s="122"/>
      <c r="B73" s="123"/>
      <c r="C73" s="121" t="s">
        <v>726</v>
      </c>
      <c r="D73" s="120"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25">
      <c r="A74" s="122"/>
      <c r="B74" s="123"/>
      <c r="C74" s="121"/>
      <c r="D74" s="120"/>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25">
      <c r="A75" s="122"/>
      <c r="B75" s="123"/>
      <c r="C75" s="121"/>
      <c r="D75" s="120"/>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25">
      <c r="A76" s="122"/>
      <c r="B76" s="123"/>
      <c r="C76" s="121"/>
      <c r="D76" s="120"/>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25">
      <c r="A77" s="122"/>
      <c r="B77" s="123"/>
      <c r="C77" s="121"/>
      <c r="D77" s="120"/>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25">
      <c r="A78" s="122"/>
      <c r="B78" s="123"/>
      <c r="C78" s="121"/>
      <c r="D78" s="120"/>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25">
      <c r="A79" s="122"/>
      <c r="B79" s="123"/>
      <c r="C79" s="121"/>
      <c r="D79" s="120"/>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25">
      <c r="A80" s="122"/>
      <c r="B80" s="123"/>
      <c r="C80" s="121"/>
      <c r="D80" s="120"/>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25">
      <c r="A81" s="122" t="s">
        <v>0</v>
      </c>
      <c r="B81" s="123" t="s">
        <v>14</v>
      </c>
      <c r="C81" s="121" t="s">
        <v>31</v>
      </c>
      <c r="D81" s="120"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25">
      <c r="A82" s="122"/>
      <c r="B82" s="123"/>
      <c r="C82" s="121"/>
      <c r="D82" s="120"/>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25">
      <c r="A83" s="122"/>
      <c r="B83" s="123"/>
      <c r="C83" s="121" t="s">
        <v>32</v>
      </c>
      <c r="D83" s="120"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25">
      <c r="A84" s="122"/>
      <c r="B84" s="123"/>
      <c r="C84" s="121"/>
      <c r="D84" s="120"/>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25">
      <c r="A85" s="122"/>
      <c r="B85" s="123"/>
      <c r="C85" s="121" t="s">
        <v>33</v>
      </c>
      <c r="D85" s="120"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25">
      <c r="A86" s="122"/>
      <c r="B86" s="123"/>
      <c r="C86" s="121"/>
      <c r="D86" s="120"/>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25">
      <c r="A87" s="122"/>
      <c r="B87" s="123"/>
      <c r="C87" s="121"/>
      <c r="D87" s="120"/>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25">
      <c r="A88" s="122"/>
      <c r="B88" s="123"/>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25">
      <c r="A89" s="122"/>
      <c r="B89" s="123"/>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25">
      <c r="A90" s="122" t="s">
        <v>0</v>
      </c>
      <c r="B90" s="123"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25">
      <c r="A91" s="122"/>
      <c r="B91" s="123"/>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25">
      <c r="A92" s="122"/>
      <c r="B92" s="123"/>
      <c r="C92" s="121" t="s">
        <v>38</v>
      </c>
      <c r="D92" s="120"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25">
      <c r="A93" s="122"/>
      <c r="B93" s="123"/>
      <c r="C93" s="121"/>
      <c r="D93" s="120"/>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25">
      <c r="A94" s="122"/>
      <c r="B94" s="123"/>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25">
      <c r="A95" s="122"/>
      <c r="B95" s="123"/>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25">
      <c r="A96" s="122"/>
      <c r="B96" s="123"/>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25">
      <c r="A97" s="122"/>
      <c r="B97" s="123"/>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25">
      <c r="A98" s="122"/>
      <c r="B98" s="123"/>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92:D93"/>
    <mergeCell ref="C81:C82"/>
    <mergeCell ref="C83:C84"/>
    <mergeCell ref="D81:D82"/>
    <mergeCell ref="D83:D84"/>
    <mergeCell ref="C85:C87"/>
    <mergeCell ref="D85:D87"/>
    <mergeCell ref="D62:D71"/>
    <mergeCell ref="A44:A80"/>
    <mergeCell ref="B44:B80"/>
    <mergeCell ref="C73:C80"/>
    <mergeCell ref="D73:D80"/>
    <mergeCell ref="C44:C54"/>
    <mergeCell ref="D44:D54"/>
    <mergeCell ref="C56:C58"/>
    <mergeCell ref="D56:D58"/>
    <mergeCell ref="C59:C61"/>
    <mergeCell ref="D59:D61"/>
    <mergeCell ref="A90:A98"/>
    <mergeCell ref="B90:B98"/>
    <mergeCell ref="C8:C11"/>
    <mergeCell ref="A81:A89"/>
    <mergeCell ref="B81:B89"/>
    <mergeCell ref="C27:C28"/>
    <mergeCell ref="C29:C33"/>
    <mergeCell ref="C15:C19"/>
    <mergeCell ref="C20:C21"/>
    <mergeCell ref="C22:C23"/>
    <mergeCell ref="C62:C71"/>
    <mergeCell ref="C92:C93"/>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Jose Luis Narvaez Forero</cp:lastModifiedBy>
  <cp:lastPrinted>2017-07-11T15:32:32Z</cp:lastPrinted>
  <dcterms:created xsi:type="dcterms:W3CDTF">2016-08-13T22:16:13Z</dcterms:created>
  <dcterms:modified xsi:type="dcterms:W3CDTF">2017-07-14T12:27:17Z</dcterms:modified>
</cp:coreProperties>
</file>