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6/INFORMES SEGUIMIENTO 2026/"/>
    </mc:Choice>
  </mc:AlternateContent>
  <xr:revisionPtr revIDLastSave="877" documentId="13_ncr:1_{139E9C1E-A3ED-4118-93BF-EB0472525A55}" xr6:coauthVersionLast="47" xr6:coauthVersionMax="47" xr10:uidLastSave="{E2319202-5942-403C-883A-0F086F6372EC}"/>
  <bookViews>
    <workbookView xWindow="-120" yWindow="-120" windowWidth="29040" windowHeight="15720" firstSheet="2" activeTab="2" xr2:uid="{00000000-000D-0000-FFFF-FFFF00000000}"/>
  </bookViews>
  <sheets>
    <sheet name="FEBRERO " sheetId="4" state="hidden" r:id="rId1"/>
    <sheet name="ENERO " sheetId="3" state="hidden" r:id="rId2"/>
    <sheet name="ingresos" sheetId="1" r:id="rId3"/>
  </sheets>
  <definedNames>
    <definedName name="_xlnm._FilterDatabase" localSheetId="2" hidden="1">ingresos!$A$4:$X$42</definedName>
    <definedName name="_xlnm.Print_Area" localSheetId="2">ingresos!$A$1:$V$42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U42" i="1"/>
  <c r="U40" i="1"/>
  <c r="U39" i="1"/>
  <c r="U38" i="1"/>
  <c r="T41" i="1"/>
  <c r="T37" i="1"/>
  <c r="S41" i="1"/>
  <c r="S37" i="1"/>
  <c r="R37" i="1"/>
  <c r="R41" i="1"/>
  <c r="U41" i="1"/>
  <c r="A36" i="4"/>
  <c r="A35" i="4"/>
  <c r="A34" i="4"/>
  <c r="A33" i="4"/>
  <c r="A31" i="4"/>
  <c r="A32" i="4"/>
  <c r="A30" i="4"/>
  <c r="A29" i="4"/>
  <c r="A27" i="4"/>
  <c r="A26" i="4"/>
  <c r="A25" i="4"/>
  <c r="A24" i="4"/>
  <c r="A23" i="4"/>
  <c r="A22" i="4"/>
  <c r="A21" i="4"/>
  <c r="A20" i="4"/>
  <c r="A19" i="4"/>
  <c r="A18" i="4"/>
  <c r="A15" i="4"/>
  <c r="A16" i="4"/>
  <c r="A14" i="4"/>
  <c r="A13" i="4"/>
  <c r="A12" i="4"/>
  <c r="A9" i="4"/>
  <c r="A10" i="4"/>
  <c r="A11" i="4"/>
  <c r="A8" i="4"/>
  <c r="A6" i="4"/>
  <c r="A5" i="4"/>
  <c r="A4" i="4"/>
  <c r="A3" i="4"/>
  <c r="A7" i="4"/>
  <c r="A17" i="4"/>
  <c r="A28" i="4"/>
  <c r="V37" i="1" l="1"/>
  <c r="V22" i="1"/>
  <c r="V23" i="1"/>
  <c r="V24" i="1"/>
  <c r="V25" i="1"/>
  <c r="V26" i="1"/>
  <c r="V29" i="1"/>
  <c r="V30" i="1"/>
  <c r="V31" i="1"/>
  <c r="V33" i="1"/>
  <c r="V34" i="1"/>
  <c r="V35" i="1"/>
  <c r="V6" i="1"/>
  <c r="V7" i="1"/>
  <c r="V8" i="1"/>
  <c r="V5" i="1"/>
  <c r="U37" i="1"/>
  <c r="V9" i="1"/>
  <c r="V11" i="1"/>
  <c r="V12" i="1"/>
  <c r="V13" i="1"/>
  <c r="V14" i="1"/>
  <c r="V15" i="1"/>
  <c r="V16" i="1"/>
  <c r="V17" i="1"/>
  <c r="V19" i="1"/>
  <c r="V10" i="1"/>
  <c r="W8" i="1"/>
</calcChain>
</file>

<file path=xl/sharedStrings.xml><?xml version="1.0" encoding="utf-8"?>
<sst xmlns="http://schemas.openxmlformats.org/spreadsheetml/2006/main" count="568" uniqueCount="136">
  <si>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</si>
  <si>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</si>
  <si>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</si>
  <si>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</si>
  <si>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</si>
  <si>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</si>
  <si>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</si>
  <si>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</si>
  <si>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</si>
  <si>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</si>
  <si>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</si>
  <si>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</si>
  <si>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</si>
  <si>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</si>
  <si>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</si>
  <si>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</si>
  <si>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</si>
  <si>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</si>
  <si>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</si>
  <si>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</si>
  <si>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</si>
  <si>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</si>
  <si>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</si>
  <si>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</si>
  <si>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</si>
  <si>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</si>
  <si>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2</t>
  </si>
  <si>
    <t>TASAS Y DERECHOS ADMINISTRATIVOS</t>
  </si>
  <si>
    <t>25</t>
  </si>
  <si>
    <t>EXPEDICIÓN DE INFORMACIÓN NO SUJETA A RESERVA LEGAL</t>
  </si>
  <si>
    <t>29</t>
  </si>
  <si>
    <t>EXPEDICIÓN DE REGISTROS SANITARIOS</t>
  </si>
  <si>
    <t>30</t>
  </si>
  <si>
    <t>RENOVACIÓN DE LA CAPACIDAD DE LABORATORIOS</t>
  </si>
  <si>
    <t>31</t>
  </si>
  <si>
    <t>REALIZACIÓN DE EXÁMENES DE LABORATORIO</t>
  </si>
  <si>
    <t>32</t>
  </si>
  <si>
    <t>EXPEDICIÓN DE CERTIFICADOS DE REGISTRO SANITARIO</t>
  </si>
  <si>
    <t>MULTAS, SANCIONES E INTERESES DE MORA</t>
  </si>
  <si>
    <t>MULTAS Y SANCIONES</t>
  </si>
  <si>
    <t>05</t>
  </si>
  <si>
    <t>SANCIONES ADMINISTRATIVAS</t>
  </si>
  <si>
    <t>INTERESES DE MORA</t>
  </si>
  <si>
    <t>5</t>
  </si>
  <si>
    <t>VENTA DE BIENES Y SERVICIOS</t>
  </si>
  <si>
    <t>VENTAS INCIDENTALES DE ESTABLECIMIENTO NO DE MERCADO</t>
  </si>
  <si>
    <t>04</t>
  </si>
  <si>
    <t>PRODUCTOS METÁLICOS, MAQUINARIA Y EQUIPO</t>
  </si>
  <si>
    <t>7</t>
  </si>
  <si>
    <t>EQUIPO Y APARATOS DE RADIO, TELEVISIÓN Y COMUNICACIONES</t>
  </si>
  <si>
    <t>9</t>
  </si>
  <si>
    <t>TARJETAS CON BANDAS MAGNÉTICAS O PLAQUETAS (CHIP)</t>
  </si>
  <si>
    <t>08</t>
  </si>
  <si>
    <t>SERVICIOS PRESTADOS A LAS EMPRESAS Y SERVICIOS DE PRODUCCIÓN</t>
  </si>
  <si>
    <t>OTROS SERVICIOS DE FABRICACIÓN; SERVICIOS DE EDICIÓN, IMPRESIÓN Y REPRODUCCIÓN; SERVICIOS DE RECUPERACIÓN DE MATERIALES</t>
  </si>
  <si>
    <t>SERVICIOS DE EDICIÓN, IMPRESIÓN Y REPRODUCCIÓN</t>
  </si>
  <si>
    <t>RECURSOS DE CAPITAL</t>
  </si>
  <si>
    <t>EXCEDENTES FINANCIEROS</t>
  </si>
  <si>
    <t>RENDIMIENTOS FINANCIEROS</t>
  </si>
  <si>
    <t>RECURSOS DE LA ENTIDAD</t>
  </si>
  <si>
    <t>DEPÓSITOS</t>
  </si>
  <si>
    <t>INTERESES SOBRE DEPÓSITOS EN INSTITUCIONES FINANCIERAS</t>
  </si>
  <si>
    <t>13</t>
  </si>
  <si>
    <t>REINTEGROS Y OTROS RECURSOS NO APROPIADOS</t>
  </si>
  <si>
    <t>REINTEGROS</t>
  </si>
  <si>
    <t>03</t>
  </si>
  <si>
    <t>REINTEGROS GASTOS DE FUNCIONAMIENTO</t>
  </si>
  <si>
    <t>RECURSOS NO APROPIADOS</t>
  </si>
  <si>
    <t>RECUPERACIONES</t>
  </si>
  <si>
    <t>APROVECHAMIENTOS</t>
  </si>
  <si>
    <t>3-1</t>
  </si>
  <si>
    <t>3-1-01</t>
  </si>
  <si>
    <t>3-1-01-1</t>
  </si>
  <si>
    <t>3-1-01-1-02</t>
  </si>
  <si>
    <t>3-1-01-1-02-2</t>
  </si>
  <si>
    <t>3-1-01-1-02-2-29</t>
  </si>
  <si>
    <t>3-1-01-1-02-2-30</t>
  </si>
  <si>
    <t>3-1-01-1-02-2-31</t>
  </si>
  <si>
    <t>3-1-01-1-02-2-32</t>
  </si>
  <si>
    <t>3-1-01-1-02-3</t>
  </si>
  <si>
    <t>3-1-01-1-02-3-01</t>
  </si>
  <si>
    <t>3-1-01-1-02-3-01-05</t>
  </si>
  <si>
    <t>3-1-01-1-02-3-02</t>
  </si>
  <si>
    <t>3-1-01-1-02-5</t>
  </si>
  <si>
    <t>3-1-01-1-02-5-02</t>
  </si>
  <si>
    <t>3-1-01-2</t>
  </si>
  <si>
    <t>3-1-01-2-02</t>
  </si>
  <si>
    <t>3-1-01-2-05</t>
  </si>
  <si>
    <t>3-1-01-2-05-1</t>
  </si>
  <si>
    <t>3-1-01-2-05-1-02</t>
  </si>
  <si>
    <t>3-1-01-2-05-1-02-01</t>
  </si>
  <si>
    <t>Ejecución Presupuestal de Ingresos 2026</t>
  </si>
  <si>
    <t>INSTITUTO NACIONAL DE VIGILANCIA DE MEDICAMENTOS Y ALIMENTOS - INVIMA</t>
  </si>
  <si>
    <t>Rubro</t>
  </si>
  <si>
    <t xml:space="preserve">PROGRAMACION </t>
  </si>
  <si>
    <t>EJECUCIÓN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</si>
  <si>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</si>
  <si>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</si>
  <si>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</si>
  <si>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</si>
  <si>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</si>
  <si>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</si>
  <si>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</si>
  <si>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</si>
  <si>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</si>
  <si>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</si>
  <si>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</si>
  <si>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</si>
  <si>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 xml:space="preserve">RECAUDO EN EFECTIVO ACUMULADO </t>
  </si>
  <si>
    <t xml:space="preserve">RECAUDO ACUMULADO EN EFECTIVO NETO </t>
  </si>
  <si>
    <t xml:space="preserve">% EJECUCIÓN </t>
  </si>
  <si>
    <t>3-1-01-1-02-2-25</t>
  </si>
  <si>
    <t>3-1-01-1-02-5-02-04</t>
  </si>
  <si>
    <t>3-1-01-1-02-5-02-04-7-9</t>
  </si>
  <si>
    <t>3-1-01-1-02-5-02-08</t>
  </si>
  <si>
    <t>3-1-01-1-02-5-02-08-9</t>
  </si>
  <si>
    <t>3-1-01-1-02-5-02-08-9-1</t>
  </si>
  <si>
    <t>3-1-01-1-02-6</t>
  </si>
  <si>
    <t>TRANSFERENCIAS CORRIENTES</t>
  </si>
  <si>
    <t>3-1-01-1-02-6-02</t>
  </si>
  <si>
    <t>SENTENCIAS Y CONCILIACIONES</t>
  </si>
  <si>
    <t>3-1-01-2-02-1</t>
  </si>
  <si>
    <t>ESTABLECIMIENTOS PÚBLICOS</t>
  </si>
  <si>
    <t>3-1-01-2-13</t>
  </si>
  <si>
    <t>3-1-01-2-13-1</t>
  </si>
  <si>
    <t>3-1-01-2-13-1-01</t>
  </si>
  <si>
    <t>REINTEGROS INCAPACIDADES</t>
  </si>
  <si>
    <t>-41.929.985,00</t>
  </si>
  <si>
    <t>3-1-01-2-13-1-02</t>
  </si>
  <si>
    <t>-2.004.817,00</t>
  </si>
  <si>
    <t>3-1-01-2-13-1-05</t>
  </si>
  <si>
    <t>REINTEGROS GASTOS DE INVERSION</t>
  </si>
  <si>
    <t>-102.961.493,50</t>
  </si>
  <si>
    <t>3-1-01-2-13-2</t>
  </si>
  <si>
    <t>3-1-01-2-13-2-03</t>
  </si>
  <si>
    <t>-3.904.699,00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</si>
</sst>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2D77C2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2D77C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3" fillId="0" borderId="4" xfId="3" applyFont="1" applyBorder="1" applyAlignment="1">
      <alignment vertical="top" wrapText="1"/>
    </xf>
    <xf numFmtId="0" fontId="3" fillId="0" borderId="0" xfId="3" applyFont="1"/>
    <xf numFmtId="0" fontId="6" fillId="0" borderId="0" xfId="3" applyFont="1" applyAlignment="1">
      <alignment vertical="top" wrapText="1" readingOrder="1"/>
    </xf>
    <xf numFmtId="0" fontId="5" fillId="3" borderId="3" xfId="3" applyFont="1" applyFill="1" applyBorder="1" applyAlignment="1">
      <alignment horizontal="center" wrapText="1" readingOrder="1"/>
    </xf>
    <xf numFmtId="0" fontId="6" fillId="4" borderId="0" xfId="3" applyFont="1" applyFill="1" applyAlignment="1">
      <alignment vertical="top" wrapText="1" readingOrder="1"/>
    </xf>
    <xf numFmtId="0" fontId="6" fillId="4" borderId="0" xfId="3" applyFont="1" applyFill="1" applyAlignment="1">
      <alignment horizontal="right" vertical="top" wrapText="1" readingOrder="1"/>
    </xf>
    <xf numFmtId="0" fontId="3" fillId="4" borderId="0" xfId="3" applyFont="1" applyFill="1"/>
    <xf numFmtId="0" fontId="6" fillId="0" borderId="0" xfId="3" applyFont="1" applyAlignment="1">
      <alignment horizontal="right" vertical="top" wrapText="1" readingOrder="1"/>
    </xf>
    <xf numFmtId="0" fontId="3" fillId="0" borderId="0" xfId="0" applyFont="1"/>
    <xf numFmtId="4" fontId="6" fillId="4" borderId="0" xfId="3" applyNumberFormat="1" applyFont="1" applyFill="1" applyAlignment="1">
      <alignment horizontal="right" vertical="top" wrapText="1" readingOrder="1"/>
    </xf>
    <xf numFmtId="4" fontId="6" fillId="0" borderId="0" xfId="3" applyNumberFormat="1" applyFont="1" applyAlignment="1">
      <alignment horizontal="right" vertical="top" wrapText="1" readingOrder="1"/>
    </xf>
    <xf numFmtId="0" fontId="3" fillId="0" borderId="0" xfId="0" applyFont="1" applyAlignment="1">
      <alignment horizontal="left"/>
    </xf>
    <xf numFmtId="166" fontId="3" fillId="0" borderId="0" xfId="1" applyNumberFormat="1" applyFont="1" applyFill="1" applyBorder="1" applyAlignment="1">
      <alignment horizontal="left"/>
    </xf>
    <xf numFmtId="166" fontId="3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right" vertical="top" wrapText="1" readingOrder="1"/>
    </xf>
    <xf numFmtId="4" fontId="6" fillId="0" borderId="0" xfId="0" applyNumberFormat="1" applyFont="1" applyAlignment="1">
      <alignment horizontal="right" vertical="top" wrapText="1" readingOrder="1"/>
    </xf>
    <xf numFmtId="44" fontId="3" fillId="0" borderId="0" xfId="4" applyFont="1" applyAlignment="1">
      <alignment horizontal="center"/>
    </xf>
    <xf numFmtId="0" fontId="5" fillId="3" borderId="3" xfId="0" applyFont="1" applyFill="1" applyBorder="1" applyAlignment="1">
      <alignment horizontal="center" wrapText="1" readingOrder="1"/>
    </xf>
    <xf numFmtId="0" fontId="4" fillId="2" borderId="5" xfId="0" applyFont="1" applyFill="1" applyBorder="1" applyAlignment="1">
      <alignment horizontal="left" wrapText="1" readingOrder="1"/>
    </xf>
    <xf numFmtId="0" fontId="3" fillId="2" borderId="5" xfId="0" applyFont="1" applyFill="1" applyBorder="1" applyAlignment="1">
      <alignment horizontal="left"/>
    </xf>
    <xf numFmtId="43" fontId="3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 readingOrder="1"/>
    </xf>
    <xf numFmtId="0" fontId="2" fillId="2" borderId="0" xfId="0" applyFont="1" applyFill="1" applyAlignment="1">
      <alignment horizontal="center"/>
    </xf>
    <xf numFmtId="44" fontId="3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7" fontId="3" fillId="0" borderId="0" xfId="2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wrapText="1" readingOrder="1"/>
    </xf>
    <xf numFmtId="49" fontId="10" fillId="0" borderId="5" xfId="0" applyNumberFormat="1" applyFont="1" applyBorder="1" applyAlignment="1">
      <alignment horizontal="left" wrapText="1" readingOrder="1"/>
    </xf>
    <xf numFmtId="49" fontId="11" fillId="0" borderId="5" xfId="0" applyNumberFormat="1" applyFont="1" applyBorder="1" applyAlignment="1">
      <alignment horizontal="left" wrapText="1" readingOrder="1"/>
    </xf>
    <xf numFmtId="0" fontId="11" fillId="0" borderId="5" xfId="0" applyFont="1" applyBorder="1" applyAlignment="1">
      <alignment horizontal="left" wrapText="1" readingOrder="1"/>
    </xf>
    <xf numFmtId="0" fontId="11" fillId="2" borderId="5" xfId="0" applyFont="1" applyFill="1" applyBorder="1" applyAlignment="1">
      <alignment horizontal="left" wrapText="1" readingOrder="1"/>
    </xf>
    <xf numFmtId="0" fontId="10" fillId="2" borderId="5" xfId="0" applyFont="1" applyFill="1" applyBorder="1" applyAlignment="1">
      <alignment horizontal="left" wrapText="1" readingOrder="1"/>
    </xf>
    <xf numFmtId="0" fontId="10" fillId="5" borderId="5" xfId="0" applyFont="1" applyFill="1" applyBorder="1" applyAlignment="1">
      <alignment horizontal="left" wrapText="1" readingOrder="1"/>
    </xf>
    <xf numFmtId="0" fontId="9" fillId="5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4" fontId="3" fillId="0" borderId="0" xfId="0" applyNumberFormat="1" applyFont="1" applyAlignment="1">
      <alignment horizontal="center"/>
    </xf>
    <xf numFmtId="168" fontId="3" fillId="0" borderId="0" xfId="4" applyNumberFormat="1" applyFont="1" applyAlignment="1">
      <alignment horizontal="center"/>
    </xf>
    <xf numFmtId="168" fontId="3" fillId="0" borderId="0" xfId="4" applyNumberFormat="1" applyFont="1" applyFill="1" applyBorder="1" applyAlignment="1">
      <alignment horizontal="center"/>
    </xf>
    <xf numFmtId="167" fontId="8" fillId="2" borderId="1" xfId="2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8" fontId="9" fillId="7" borderId="5" xfId="4" applyNumberFormat="1" applyFont="1" applyFill="1" applyBorder="1" applyAlignment="1">
      <alignment horizontal="center" vertical="center" wrapText="1" readingOrder="1"/>
    </xf>
    <xf numFmtId="165" fontId="9" fillId="7" borderId="5" xfId="1" applyNumberFormat="1" applyFont="1" applyFill="1" applyBorder="1" applyAlignment="1">
      <alignment horizontal="center" vertical="center" wrapText="1" readingOrder="1"/>
    </xf>
    <xf numFmtId="0" fontId="9" fillId="7" borderId="5" xfId="0" applyFont="1" applyFill="1" applyBorder="1" applyAlignment="1">
      <alignment horizontal="center" vertical="center" wrapText="1" readingOrder="1"/>
    </xf>
    <xf numFmtId="44" fontId="9" fillId="7" borderId="5" xfId="4" applyFont="1" applyFill="1" applyBorder="1" applyAlignment="1">
      <alignment horizontal="center" vertical="center" wrapText="1" readingOrder="1"/>
    </xf>
    <xf numFmtId="0" fontId="9" fillId="7" borderId="8" xfId="0" applyFont="1" applyFill="1" applyBorder="1" applyAlignment="1">
      <alignment horizontal="center" vertical="center" wrapText="1" readingOrder="1"/>
    </xf>
    <xf numFmtId="43" fontId="9" fillId="7" borderId="8" xfId="1" applyFont="1" applyFill="1" applyBorder="1" applyAlignment="1">
      <alignment horizontal="center" vertical="center" wrapText="1" readingOrder="1"/>
    </xf>
    <xf numFmtId="44" fontId="9" fillId="7" borderId="8" xfId="4" applyFont="1" applyFill="1" applyBorder="1" applyAlignment="1">
      <alignment horizontal="center" vertical="center" wrapText="1" readingOrder="1"/>
    </xf>
    <xf numFmtId="167" fontId="9" fillId="7" borderId="8" xfId="2" applyNumberFormat="1" applyFont="1" applyFill="1" applyBorder="1" applyAlignment="1">
      <alignment horizontal="center" vertical="center" wrapText="1" readingOrder="1"/>
    </xf>
    <xf numFmtId="166" fontId="8" fillId="2" borderId="1" xfId="1" applyNumberFormat="1" applyFont="1" applyFill="1" applyBorder="1" applyAlignment="1">
      <alignment horizontal="right"/>
    </xf>
    <xf numFmtId="44" fontId="3" fillId="0" borderId="0" xfId="4" applyFont="1" applyAlignment="1">
      <alignment horizontal="right"/>
    </xf>
    <xf numFmtId="0" fontId="10" fillId="8" borderId="5" xfId="0" applyFont="1" applyFill="1" applyBorder="1" applyAlignment="1">
      <alignment horizontal="left" wrapText="1" readingOrder="1"/>
    </xf>
    <xf numFmtId="0" fontId="10" fillId="8" borderId="5" xfId="0" applyFont="1" applyFill="1" applyBorder="1" applyAlignment="1">
      <alignment wrapText="1" readingOrder="1"/>
    </xf>
    <xf numFmtId="0" fontId="9" fillId="8" borderId="5" xfId="0" applyFont="1" applyFill="1" applyBorder="1" applyAlignment="1">
      <alignment horizontal="left"/>
    </xf>
    <xf numFmtId="0" fontId="10" fillId="8" borderId="5" xfId="0" applyFont="1" applyFill="1" applyBorder="1" applyAlignment="1">
      <alignment horizontal="left" vertical="top" wrapText="1" readingOrder="1"/>
    </xf>
    <xf numFmtId="49" fontId="9" fillId="6" borderId="11" xfId="0" applyNumberFormat="1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vertical="center" wrapText="1"/>
    </xf>
    <xf numFmtId="49" fontId="9" fillId="6" borderId="11" xfId="0" applyNumberFormat="1" applyFont="1" applyFill="1" applyBorder="1" applyAlignment="1">
      <alignment vertical="center" wrapText="1"/>
    </xf>
    <xf numFmtId="49" fontId="9" fillId="6" borderId="10" xfId="0" applyNumberFormat="1" applyFont="1" applyFill="1" applyBorder="1" applyAlignment="1">
      <alignment vertical="center" wrapText="1"/>
    </xf>
    <xf numFmtId="166" fontId="8" fillId="2" borderId="5" xfId="1" applyNumberFormat="1" applyFont="1" applyFill="1" applyBorder="1" applyAlignment="1">
      <alignment horizontal="right"/>
    </xf>
    <xf numFmtId="166" fontId="8" fillId="2" borderId="5" xfId="1" applyNumberFormat="1" applyFont="1" applyFill="1" applyBorder="1" applyAlignment="1">
      <alignment horizontal="center"/>
    </xf>
    <xf numFmtId="166" fontId="9" fillId="8" borderId="5" xfId="1" applyNumberFormat="1" applyFont="1" applyFill="1" applyBorder="1" applyAlignment="1">
      <alignment horizontal="right"/>
    </xf>
    <xf numFmtId="166" fontId="8" fillId="5" borderId="5" xfId="1" applyNumberFormat="1" applyFont="1" applyFill="1" applyBorder="1" applyAlignment="1">
      <alignment horizontal="right"/>
    </xf>
    <xf numFmtId="166" fontId="8" fillId="5" borderId="1" xfId="1" applyNumberFormat="1" applyFont="1" applyFill="1" applyBorder="1" applyAlignment="1">
      <alignment horizontal="right"/>
    </xf>
    <xf numFmtId="166" fontId="9" fillId="5" borderId="5" xfId="1" applyNumberFormat="1" applyFont="1" applyFill="1" applyBorder="1" applyAlignment="1">
      <alignment horizontal="right"/>
    </xf>
    <xf numFmtId="166" fontId="8" fillId="2" borderId="7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166" fontId="8" fillId="2" borderId="5" xfId="4" applyNumberFormat="1" applyFont="1" applyFill="1" applyBorder="1" applyAlignment="1">
      <alignment horizontal="right"/>
    </xf>
    <xf numFmtId="166" fontId="8" fillId="2" borderId="2" xfId="4" applyNumberFormat="1" applyFont="1" applyFill="1" applyBorder="1" applyAlignment="1">
      <alignment horizontal="right"/>
    </xf>
    <xf numFmtId="166" fontId="8" fillId="2" borderId="2" xfId="1" applyNumberFormat="1" applyFont="1" applyFill="1" applyBorder="1" applyAlignment="1">
      <alignment horizontal="right"/>
    </xf>
    <xf numFmtId="166" fontId="8" fillId="2" borderId="2" xfId="1" applyNumberFormat="1" applyFont="1" applyFill="1" applyBorder="1" applyAlignment="1">
      <alignment horizontal="center"/>
    </xf>
    <xf numFmtId="3" fontId="8" fillId="2" borderId="5" xfId="1" applyNumberFormat="1" applyFont="1" applyFill="1" applyBorder="1" applyAlignment="1">
      <alignment horizontal="right" wrapText="1"/>
    </xf>
    <xf numFmtId="3" fontId="9" fillId="8" borderId="5" xfId="1" applyNumberFormat="1" applyFont="1" applyFill="1" applyBorder="1" applyAlignment="1">
      <alignment horizontal="right" wrapText="1"/>
    </xf>
    <xf numFmtId="3" fontId="8" fillId="5" borderId="5" xfId="1" applyNumberFormat="1" applyFont="1" applyFill="1" applyBorder="1" applyAlignment="1">
      <alignment horizontal="right" wrapText="1"/>
    </xf>
    <xf numFmtId="3" fontId="12" fillId="0" borderId="0" xfId="1" applyNumberFormat="1" applyFont="1" applyAlignment="1">
      <alignment horizontal="right" wrapText="1" readingOrder="1"/>
    </xf>
    <xf numFmtId="44" fontId="9" fillId="7" borderId="8" xfId="4" applyFont="1" applyFill="1" applyBorder="1" applyAlignment="1">
      <alignment horizontal="center" wrapText="1" readingOrder="1"/>
    </xf>
    <xf numFmtId="9" fontId="8" fillId="2" borderId="5" xfId="2" applyFont="1" applyFill="1" applyBorder="1" applyAlignment="1">
      <alignment horizontal="center"/>
    </xf>
    <xf numFmtId="9" fontId="9" fillId="8" borderId="5" xfId="2" applyFont="1" applyFill="1" applyBorder="1" applyAlignment="1">
      <alignment horizontal="center"/>
    </xf>
    <xf numFmtId="9" fontId="9" fillId="5" borderId="5" xfId="2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49" fontId="9" fillId="6" borderId="8" xfId="0" applyNumberFormat="1" applyFont="1" applyFill="1" applyBorder="1" applyAlignment="1">
      <alignment horizontal="center" vertical="center" wrapText="1"/>
    </xf>
    <xf numFmtId="49" fontId="9" fillId="6" borderId="9" xfId="0" applyNumberFormat="1" applyFont="1" applyFill="1" applyBorder="1" applyAlignment="1">
      <alignment horizontal="center" vertical="center" wrapText="1"/>
    </xf>
    <xf numFmtId="49" fontId="9" fillId="6" borderId="5" xfId="0" applyNumberFormat="1" applyFont="1" applyFill="1" applyBorder="1" applyAlignment="1">
      <alignment horizontal="center" vertical="center" wrapText="1"/>
    </xf>
    <xf numFmtId="165" fontId="9" fillId="6" borderId="5" xfId="1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10" fontId="13" fillId="2" borderId="0" xfId="2" applyNumberFormat="1" applyFont="1" applyFill="1" applyAlignment="1">
      <alignment horizontal="center"/>
    </xf>
    <xf numFmtId="166" fontId="8" fillId="0" borderId="5" xfId="1" applyNumberFormat="1" applyFont="1" applyFill="1" applyBorder="1" applyAlignment="1">
      <alignment horizontal="right"/>
    </xf>
    <xf numFmtId="166" fontId="8" fillId="5" borderId="7" xfId="1" applyNumberFormat="1" applyFont="1" applyFill="1" applyBorder="1" applyAlignment="1">
      <alignment horizontal="right"/>
    </xf>
    <xf numFmtId="166" fontId="8" fillId="2" borderId="7" xfId="1" applyNumberFormat="1" applyFont="1" applyFill="1" applyBorder="1" applyAlignment="1">
      <alignment horizontal="right"/>
    </xf>
    <xf numFmtId="166" fontId="9" fillId="8" borderId="1" xfId="1" applyNumberFormat="1" applyFont="1" applyFill="1" applyBorder="1" applyAlignment="1">
      <alignment horizontal="right"/>
    </xf>
  </cellXfs>
  <cellStyles count="5">
    <cellStyle name="Millares" xfId="1" builtinId="3"/>
    <cellStyle name="Moneda" xfId="4" builtinId="4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opLeftCell="L1" workbookViewId="0">
      <selection activeCell="R9" sqref="R9"/>
    </sheetView>
  </sheetViews>
  <sheetFormatPr baseColWidth="10" defaultColWidth="11.42578125" defaultRowHeight="15" x14ac:dyDescent="0.25"/>
  <cols>
    <col min="1" max="1" width="21.7109375" style="5" bestFit="1" customWidth="1"/>
    <col min="2" max="2" width="4.28515625" bestFit="1" customWidth="1"/>
    <col min="3" max="6" width="4.5703125" bestFit="1" customWidth="1"/>
    <col min="7" max="7" width="4.28515625" bestFit="1" customWidth="1"/>
    <col min="8" max="8" width="4.7109375" bestFit="1" customWidth="1"/>
    <col min="9" max="11" width="5" bestFit="1" customWidth="1"/>
    <col min="12" max="12" width="36.85546875" bestFit="1" customWidth="1"/>
    <col min="13" max="13" width="17.140625" customWidth="1"/>
    <col min="15" max="15" width="18.5703125" customWidth="1"/>
    <col min="16" max="16" width="14.5703125" customWidth="1"/>
    <col min="17" max="17" width="13.28515625" bestFit="1" customWidth="1"/>
    <col min="18" max="18" width="14.85546875" customWidth="1"/>
    <col min="19" max="19" width="13.5703125" bestFit="1" customWidth="1"/>
    <col min="20" max="20" width="14.7109375" bestFit="1" customWidth="1"/>
  </cols>
  <sheetData>
    <row r="1" spans="1:20" ht="37.5" x14ac:dyDescent="0.2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</row>
    <row r="2" spans="1:20" ht="18" x14ac:dyDescent="0.25">
      <c r="A2" s="17">
        <v>3</v>
      </c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 t="s">
        <v>20</v>
      </c>
      <c r="M2" s="20">
        <v>230762784988</v>
      </c>
      <c r="N2" s="19">
        <v>0</v>
      </c>
      <c r="O2" s="20">
        <v>230762784988</v>
      </c>
      <c r="P2" s="20">
        <v>2832691712.48</v>
      </c>
      <c r="Q2" s="20">
        <v>12401177324.120001</v>
      </c>
      <c r="R2" s="20">
        <v>119197723</v>
      </c>
      <c r="S2" s="20">
        <v>12281979601.120001</v>
      </c>
      <c r="T2" s="20">
        <v>218480805386.88</v>
      </c>
    </row>
    <row r="3" spans="1:20" ht="18" x14ac:dyDescent="0.25">
      <c r="A3" s="16" t="str">
        <f>CONCATENATE(B3&amp; "-",C3,)</f>
        <v>3-1</v>
      </c>
      <c r="B3" s="18" t="s">
        <v>19</v>
      </c>
      <c r="C3" s="18" t="s">
        <v>21</v>
      </c>
      <c r="D3" s="18"/>
      <c r="E3" s="18"/>
      <c r="F3" s="18"/>
      <c r="G3" s="18"/>
      <c r="H3" s="18"/>
      <c r="I3" s="18"/>
      <c r="J3" s="18"/>
      <c r="K3" s="18"/>
      <c r="L3" s="18" t="s">
        <v>20</v>
      </c>
      <c r="M3" s="20">
        <v>230762784988</v>
      </c>
      <c r="N3" s="19">
        <v>0</v>
      </c>
      <c r="O3" s="20">
        <v>230762784988</v>
      </c>
      <c r="P3" s="20">
        <v>2832691712.48</v>
      </c>
      <c r="Q3" s="20">
        <v>12401177324.120001</v>
      </c>
      <c r="R3" s="20">
        <v>119197723</v>
      </c>
      <c r="S3" s="20">
        <v>12281979601.120001</v>
      </c>
      <c r="T3" s="20">
        <v>218480805386.88</v>
      </c>
    </row>
    <row r="4" spans="1:20" ht="18" x14ac:dyDescent="0.25">
      <c r="A4" s="16" t="str">
        <f>CONCATENATE(B4&amp; "-",C4&amp; "-",D4,E4)</f>
        <v>3-1-01</v>
      </c>
      <c r="B4" s="18" t="s">
        <v>19</v>
      </c>
      <c r="C4" s="18" t="s">
        <v>21</v>
      </c>
      <c r="D4" s="18" t="s">
        <v>22</v>
      </c>
      <c r="E4" s="18"/>
      <c r="F4" s="18"/>
      <c r="G4" s="18"/>
      <c r="H4" s="18"/>
      <c r="I4" s="18"/>
      <c r="J4" s="18"/>
      <c r="K4" s="18"/>
      <c r="L4" s="18" t="s">
        <v>20</v>
      </c>
      <c r="M4" s="20">
        <v>230762784988</v>
      </c>
      <c r="N4" s="19">
        <v>0</v>
      </c>
      <c r="O4" s="20">
        <v>230762784988</v>
      </c>
      <c r="P4" s="20">
        <v>2832691712.48</v>
      </c>
      <c r="Q4" s="20">
        <v>12401177324.120001</v>
      </c>
      <c r="R4" s="20">
        <v>119197723</v>
      </c>
      <c r="S4" s="20">
        <v>12281979601.120001</v>
      </c>
      <c r="T4" s="20">
        <v>218480805386.88</v>
      </c>
    </row>
    <row r="5" spans="1:20" x14ac:dyDescent="0.25">
      <c r="A5" s="16" t="str">
        <f>CONCATENATE(B5&amp; "-",C5&amp; "-",D5&amp; "-",E5,F5,G5,H5,I5,J5,K5)</f>
        <v>3-1-01-1</v>
      </c>
      <c r="B5" s="18" t="s">
        <v>19</v>
      </c>
      <c r="C5" s="18" t="s">
        <v>21</v>
      </c>
      <c r="D5" s="18" t="s">
        <v>22</v>
      </c>
      <c r="E5" s="18" t="s">
        <v>21</v>
      </c>
      <c r="F5" s="18"/>
      <c r="G5" s="18"/>
      <c r="H5" s="18"/>
      <c r="I5" s="18"/>
      <c r="J5" s="18"/>
      <c r="K5" s="18"/>
      <c r="L5" s="18" t="s">
        <v>23</v>
      </c>
      <c r="M5" s="20">
        <v>141762784988</v>
      </c>
      <c r="N5" s="19">
        <v>0</v>
      </c>
      <c r="O5" s="20">
        <v>141762784988</v>
      </c>
      <c r="P5" s="20">
        <v>2832528364.8299999</v>
      </c>
      <c r="Q5" s="20">
        <v>12401013035.83</v>
      </c>
      <c r="R5" s="20">
        <v>119197723</v>
      </c>
      <c r="S5" s="20">
        <v>12281815312.83</v>
      </c>
      <c r="T5" s="20">
        <v>129480969675.17</v>
      </c>
    </row>
    <row r="6" spans="1:20" x14ac:dyDescent="0.25">
      <c r="A6" s="16" t="str">
        <f>CONCATENATE(B6&amp; "-",C6&amp; "-",D6&amp; "-",E6&amp; "-",F6,G6,H6,I6,J6,K6)</f>
        <v>3-1-01-1-02</v>
      </c>
      <c r="B6" s="18" t="s">
        <v>19</v>
      </c>
      <c r="C6" s="18" t="s">
        <v>21</v>
      </c>
      <c r="D6" s="18" t="s">
        <v>22</v>
      </c>
      <c r="E6" s="18" t="s">
        <v>21</v>
      </c>
      <c r="F6" s="18" t="s">
        <v>24</v>
      </c>
      <c r="G6" s="18"/>
      <c r="H6" s="18"/>
      <c r="I6" s="18"/>
      <c r="J6" s="18"/>
      <c r="K6" s="18"/>
      <c r="L6" s="18" t="s">
        <v>25</v>
      </c>
      <c r="M6" s="20">
        <v>141762784988</v>
      </c>
      <c r="N6" s="19">
        <v>0</v>
      </c>
      <c r="O6" s="20">
        <v>141762784988</v>
      </c>
      <c r="P6" s="20">
        <v>2832528364.8299999</v>
      </c>
      <c r="Q6" s="20">
        <v>12401013035.83</v>
      </c>
      <c r="R6" s="20">
        <v>119197723</v>
      </c>
      <c r="S6" s="20">
        <v>12281815312.83</v>
      </c>
      <c r="T6" s="20">
        <v>129480969675.17</v>
      </c>
    </row>
    <row r="7" spans="1:20" x14ac:dyDescent="0.25">
      <c r="A7" s="16" t="str">
        <f t="shared" ref="A7:A28" si="0">CONCATENATE(B7&amp; "-",C7&amp; "-",D7&amp; "-",E7&amp; "-",F7&amp; "-",G7,H7,I7,J7,K7)</f>
        <v>3-1-01-1-02-2</v>
      </c>
      <c r="B7" s="18" t="s">
        <v>19</v>
      </c>
      <c r="C7" s="18" t="s">
        <v>21</v>
      </c>
      <c r="D7" s="18" t="s">
        <v>22</v>
      </c>
      <c r="E7" s="18" t="s">
        <v>21</v>
      </c>
      <c r="F7" s="18" t="s">
        <v>24</v>
      </c>
      <c r="G7" s="18" t="s">
        <v>26</v>
      </c>
      <c r="H7" s="18"/>
      <c r="I7" s="18"/>
      <c r="J7" s="18"/>
      <c r="K7" s="18"/>
      <c r="L7" s="18" t="s">
        <v>27</v>
      </c>
      <c r="M7" s="20">
        <v>128944352988</v>
      </c>
      <c r="N7" s="19">
        <v>0</v>
      </c>
      <c r="O7" s="20">
        <v>128944352988</v>
      </c>
      <c r="P7" s="20">
        <v>2832506514.8299999</v>
      </c>
      <c r="Q7" s="20">
        <v>11965130825.83</v>
      </c>
      <c r="R7" s="20">
        <v>116522283</v>
      </c>
      <c r="S7" s="20">
        <v>11848608542.83</v>
      </c>
      <c r="T7" s="20">
        <v>117095744445.17</v>
      </c>
    </row>
    <row r="8" spans="1:20" ht="18" x14ac:dyDescent="0.25">
      <c r="A8" s="16" t="str">
        <f>CONCATENATE(B8&amp; "-",C8&amp; "-",D8&amp; "-",E8&amp; "-",F8&amp; "-",G8&amp; "-",H8,I8,J8,K8)</f>
        <v>3-1-01-1-02-2-25</v>
      </c>
      <c r="B8" s="18" t="s">
        <v>19</v>
      </c>
      <c r="C8" s="18" t="s">
        <v>21</v>
      </c>
      <c r="D8" s="18" t="s">
        <v>22</v>
      </c>
      <c r="E8" s="18" t="s">
        <v>21</v>
      </c>
      <c r="F8" s="18" t="s">
        <v>24</v>
      </c>
      <c r="G8" s="18" t="s">
        <v>26</v>
      </c>
      <c r="H8" s="18" t="s">
        <v>28</v>
      </c>
      <c r="I8" s="18"/>
      <c r="J8" s="18"/>
      <c r="K8" s="18"/>
      <c r="L8" s="18" t="s">
        <v>29</v>
      </c>
      <c r="M8" s="19">
        <v>0</v>
      </c>
      <c r="N8" s="19">
        <v>0</v>
      </c>
      <c r="O8" s="19">
        <v>0</v>
      </c>
      <c r="P8" s="20">
        <v>674320</v>
      </c>
      <c r="Q8" s="20">
        <v>674320</v>
      </c>
      <c r="R8" s="19">
        <v>0</v>
      </c>
      <c r="S8" s="20">
        <v>674320</v>
      </c>
      <c r="T8" s="20">
        <v>-674320</v>
      </c>
    </row>
    <row r="9" spans="1:20" x14ac:dyDescent="0.25">
      <c r="A9" s="16" t="str">
        <f t="shared" ref="A9:A18" si="1">CONCATENATE(B9&amp; "-",C9&amp; "-",D9&amp; "-",E9&amp; "-",F9&amp; "-",G9&amp; "-",H9,I9,J9,K9)</f>
        <v>3-1-01-1-02-2-29</v>
      </c>
      <c r="B9" s="18" t="s">
        <v>19</v>
      </c>
      <c r="C9" s="18" t="s">
        <v>21</v>
      </c>
      <c r="D9" s="18" t="s">
        <v>22</v>
      </c>
      <c r="E9" s="18" t="s">
        <v>21</v>
      </c>
      <c r="F9" s="18" t="s">
        <v>24</v>
      </c>
      <c r="G9" s="18" t="s">
        <v>26</v>
      </c>
      <c r="H9" s="18" t="s">
        <v>30</v>
      </c>
      <c r="I9" s="18"/>
      <c r="J9" s="18"/>
      <c r="K9" s="18"/>
      <c r="L9" s="18" t="s">
        <v>31</v>
      </c>
      <c r="M9" s="20">
        <v>68993099087</v>
      </c>
      <c r="N9" s="19">
        <v>0</v>
      </c>
      <c r="O9" s="20">
        <v>68993099087</v>
      </c>
      <c r="P9" s="20">
        <v>1673103221</v>
      </c>
      <c r="Q9" s="20">
        <v>7714110249</v>
      </c>
      <c r="R9" s="20">
        <v>101260389</v>
      </c>
      <c r="S9" s="20">
        <v>7612849860</v>
      </c>
      <c r="T9" s="20">
        <v>61380249227</v>
      </c>
    </row>
    <row r="10" spans="1:20" ht="18" x14ac:dyDescent="0.25">
      <c r="A10" s="16" t="str">
        <f t="shared" si="1"/>
        <v>3-1-01-1-02-2-30</v>
      </c>
      <c r="B10" s="18" t="s">
        <v>19</v>
      </c>
      <c r="C10" s="18" t="s">
        <v>21</v>
      </c>
      <c r="D10" s="18" t="s">
        <v>22</v>
      </c>
      <c r="E10" s="18" t="s">
        <v>21</v>
      </c>
      <c r="F10" s="18" t="s">
        <v>24</v>
      </c>
      <c r="G10" s="18" t="s">
        <v>26</v>
      </c>
      <c r="H10" s="18" t="s">
        <v>32</v>
      </c>
      <c r="I10" s="18"/>
      <c r="J10" s="18"/>
      <c r="K10" s="18"/>
      <c r="L10" s="18" t="s">
        <v>33</v>
      </c>
      <c r="M10" s="20">
        <v>18132104032</v>
      </c>
      <c r="N10" s="19">
        <v>0</v>
      </c>
      <c r="O10" s="20">
        <v>18132104032</v>
      </c>
      <c r="P10" s="20">
        <v>363746955</v>
      </c>
      <c r="Q10" s="20">
        <v>1040631912</v>
      </c>
      <c r="R10" s="20">
        <v>10580143</v>
      </c>
      <c r="S10" s="20">
        <v>1030051769</v>
      </c>
      <c r="T10" s="20">
        <v>17102052263</v>
      </c>
    </row>
    <row r="11" spans="1:20" ht="18" x14ac:dyDescent="0.25">
      <c r="A11" s="16" t="str">
        <f t="shared" si="1"/>
        <v>3-1-01-1-02-2-31</v>
      </c>
      <c r="B11" s="18" t="s">
        <v>19</v>
      </c>
      <c r="C11" s="18" t="s">
        <v>21</v>
      </c>
      <c r="D11" s="18" t="s">
        <v>22</v>
      </c>
      <c r="E11" s="18" t="s">
        <v>21</v>
      </c>
      <c r="F11" s="18" t="s">
        <v>24</v>
      </c>
      <c r="G11" s="18" t="s">
        <v>26</v>
      </c>
      <c r="H11" s="18" t="s">
        <v>34</v>
      </c>
      <c r="I11" s="18"/>
      <c r="J11" s="18"/>
      <c r="K11" s="18"/>
      <c r="L11" s="18" t="s">
        <v>35</v>
      </c>
      <c r="M11" s="20">
        <v>9660953239</v>
      </c>
      <c r="N11" s="19">
        <v>0</v>
      </c>
      <c r="O11" s="20">
        <v>9660953239</v>
      </c>
      <c r="P11" s="20">
        <v>172921677.83000001</v>
      </c>
      <c r="Q11" s="20">
        <v>776402313.83000004</v>
      </c>
      <c r="R11" s="20">
        <v>2594318</v>
      </c>
      <c r="S11" s="20">
        <v>773807995.83000004</v>
      </c>
      <c r="T11" s="20">
        <v>8887145243.1700001</v>
      </c>
    </row>
    <row r="12" spans="1:20" ht="18" x14ac:dyDescent="0.25">
      <c r="A12" s="16" t="str">
        <f t="shared" si="1"/>
        <v>3-1-01-1-02-2-32</v>
      </c>
      <c r="B12" s="18" t="s">
        <v>19</v>
      </c>
      <c r="C12" s="18" t="s">
        <v>21</v>
      </c>
      <c r="D12" s="18" t="s">
        <v>22</v>
      </c>
      <c r="E12" s="18" t="s">
        <v>21</v>
      </c>
      <c r="F12" s="18" t="s">
        <v>24</v>
      </c>
      <c r="G12" s="18" t="s">
        <v>26</v>
      </c>
      <c r="H12" s="18" t="s">
        <v>36</v>
      </c>
      <c r="I12" s="18"/>
      <c r="J12" s="18"/>
      <c r="K12" s="18"/>
      <c r="L12" s="18" t="s">
        <v>37</v>
      </c>
      <c r="M12" s="20">
        <v>32158196630</v>
      </c>
      <c r="N12" s="19">
        <v>0</v>
      </c>
      <c r="O12" s="20">
        <v>32158196630</v>
      </c>
      <c r="P12" s="20">
        <v>622060341</v>
      </c>
      <c r="Q12" s="20">
        <v>2433312031</v>
      </c>
      <c r="R12" s="20">
        <v>2087433</v>
      </c>
      <c r="S12" s="20">
        <v>2431224598</v>
      </c>
      <c r="T12" s="20">
        <v>29726972032</v>
      </c>
    </row>
    <row r="13" spans="1:20" x14ac:dyDescent="0.25">
      <c r="A13" s="16" t="str">
        <f>CONCATENATE(B13&amp; "-",C13&amp; "-",D13&amp; "-",E13&amp; "-",F13&amp; "-",G13,H13,I13,J13,K13)</f>
        <v>3-1-01-1-02-3</v>
      </c>
      <c r="B13" s="18" t="s">
        <v>19</v>
      </c>
      <c r="C13" s="18" t="s">
        <v>21</v>
      </c>
      <c r="D13" s="18" t="s">
        <v>22</v>
      </c>
      <c r="E13" s="18" t="s">
        <v>21</v>
      </c>
      <c r="F13" s="18" t="s">
        <v>24</v>
      </c>
      <c r="G13" s="18" t="s">
        <v>19</v>
      </c>
      <c r="H13" s="18"/>
      <c r="I13" s="18"/>
      <c r="J13" s="18"/>
      <c r="K13" s="18"/>
      <c r="L13" s="18" t="s">
        <v>38</v>
      </c>
      <c r="M13" s="20">
        <v>12816000000</v>
      </c>
      <c r="N13" s="19">
        <v>0</v>
      </c>
      <c r="O13" s="20">
        <v>12816000000</v>
      </c>
      <c r="P13" s="19">
        <v>0</v>
      </c>
      <c r="Q13" s="20">
        <v>435860360</v>
      </c>
      <c r="R13" s="20">
        <v>2675440</v>
      </c>
      <c r="S13" s="20">
        <v>433184920</v>
      </c>
      <c r="T13" s="20">
        <v>12382815080</v>
      </c>
    </row>
    <row r="14" spans="1:20" x14ac:dyDescent="0.25">
      <c r="A14" s="16" t="str">
        <f t="shared" si="1"/>
        <v>3-1-01-1-02-3-01</v>
      </c>
      <c r="B14" s="18" t="s">
        <v>19</v>
      </c>
      <c r="C14" s="18" t="s">
        <v>21</v>
      </c>
      <c r="D14" s="18" t="s">
        <v>22</v>
      </c>
      <c r="E14" s="18" t="s">
        <v>21</v>
      </c>
      <c r="F14" s="18" t="s">
        <v>24</v>
      </c>
      <c r="G14" s="18" t="s">
        <v>19</v>
      </c>
      <c r="H14" s="18" t="s">
        <v>22</v>
      </c>
      <c r="I14" s="18"/>
      <c r="J14" s="18"/>
      <c r="K14" s="18"/>
      <c r="L14" s="18" t="s">
        <v>39</v>
      </c>
      <c r="M14" s="20">
        <v>12016000000</v>
      </c>
      <c r="N14" s="19">
        <v>0</v>
      </c>
      <c r="O14" s="20">
        <v>12016000000</v>
      </c>
      <c r="P14" s="19">
        <v>0</v>
      </c>
      <c r="Q14" s="20">
        <v>435860360</v>
      </c>
      <c r="R14" s="20">
        <v>2675440</v>
      </c>
      <c r="S14" s="20">
        <v>433184920</v>
      </c>
      <c r="T14" s="20">
        <v>11582815080</v>
      </c>
    </row>
    <row r="15" spans="1:20" x14ac:dyDescent="0.25">
      <c r="A15" s="16" t="str">
        <f>CONCATENATE(B15&amp; "-",C15&amp; "-",D15&amp; "-",E15&amp; "-",F15&amp; "-",G15&amp; "-",H15&amp; "-",I15,J15,K15)</f>
        <v>3-1-01-1-02-3-01-05</v>
      </c>
      <c r="B15" s="18" t="s">
        <v>19</v>
      </c>
      <c r="C15" s="18" t="s">
        <v>21</v>
      </c>
      <c r="D15" s="18" t="s">
        <v>22</v>
      </c>
      <c r="E15" s="18" t="s">
        <v>21</v>
      </c>
      <c r="F15" s="18" t="s">
        <v>24</v>
      </c>
      <c r="G15" s="18" t="s">
        <v>19</v>
      </c>
      <c r="H15" s="18" t="s">
        <v>22</v>
      </c>
      <c r="I15" s="18" t="s">
        <v>40</v>
      </c>
      <c r="J15" s="18"/>
      <c r="K15" s="18"/>
      <c r="L15" s="18" t="s">
        <v>41</v>
      </c>
      <c r="M15" s="19">
        <v>0</v>
      </c>
      <c r="N15" s="19">
        <v>0</v>
      </c>
      <c r="O15" s="19">
        <v>0</v>
      </c>
      <c r="P15" s="19">
        <v>0</v>
      </c>
      <c r="Q15" s="20">
        <v>435860360</v>
      </c>
      <c r="R15" s="20">
        <v>2675440</v>
      </c>
      <c r="S15" s="20">
        <v>433184920</v>
      </c>
      <c r="T15" s="20">
        <v>-433184920</v>
      </c>
    </row>
    <row r="16" spans="1:20" x14ac:dyDescent="0.25">
      <c r="A16" s="16" t="str">
        <f t="shared" si="1"/>
        <v>3-1-01-1-02-3-02</v>
      </c>
      <c r="B16" s="18" t="s">
        <v>19</v>
      </c>
      <c r="C16" s="18" t="s">
        <v>21</v>
      </c>
      <c r="D16" s="18" t="s">
        <v>22</v>
      </c>
      <c r="E16" s="18" t="s">
        <v>21</v>
      </c>
      <c r="F16" s="18" t="s">
        <v>24</v>
      </c>
      <c r="G16" s="18" t="s">
        <v>19</v>
      </c>
      <c r="H16" s="18" t="s">
        <v>24</v>
      </c>
      <c r="I16" s="18"/>
      <c r="J16" s="18"/>
      <c r="K16" s="18"/>
      <c r="L16" s="18" t="s">
        <v>42</v>
      </c>
      <c r="M16" s="20">
        <v>800000000</v>
      </c>
      <c r="N16" s="19">
        <v>0</v>
      </c>
      <c r="O16" s="20">
        <v>800000000</v>
      </c>
      <c r="P16" s="19">
        <v>0</v>
      </c>
      <c r="Q16" s="19">
        <v>0</v>
      </c>
      <c r="R16" s="19">
        <v>0</v>
      </c>
      <c r="S16" s="19">
        <v>0</v>
      </c>
      <c r="T16" s="20">
        <v>800000000</v>
      </c>
    </row>
    <row r="17" spans="1:20" x14ac:dyDescent="0.25">
      <c r="A17" s="16" t="str">
        <f t="shared" si="0"/>
        <v>3-1-01-1-02-5</v>
      </c>
      <c r="B17" s="18" t="s">
        <v>19</v>
      </c>
      <c r="C17" s="18" t="s">
        <v>21</v>
      </c>
      <c r="D17" s="18" t="s">
        <v>22</v>
      </c>
      <c r="E17" s="18" t="s">
        <v>21</v>
      </c>
      <c r="F17" s="18" t="s">
        <v>24</v>
      </c>
      <c r="G17" s="18" t="s">
        <v>43</v>
      </c>
      <c r="H17" s="18"/>
      <c r="I17" s="18"/>
      <c r="J17" s="18"/>
      <c r="K17" s="18"/>
      <c r="L17" s="18" t="s">
        <v>44</v>
      </c>
      <c r="M17" s="20">
        <v>2432000</v>
      </c>
      <c r="N17" s="19">
        <v>0</v>
      </c>
      <c r="O17" s="20">
        <v>2432000</v>
      </c>
      <c r="P17" s="20">
        <v>21850</v>
      </c>
      <c r="Q17" s="20">
        <v>21850</v>
      </c>
      <c r="R17" s="19">
        <v>0</v>
      </c>
      <c r="S17" s="20">
        <v>21850</v>
      </c>
      <c r="T17" s="20">
        <v>2410150</v>
      </c>
    </row>
    <row r="18" spans="1:20" ht="18" x14ac:dyDescent="0.25">
      <c r="A18" s="16" t="str">
        <f t="shared" si="1"/>
        <v>3-1-01-1-02-5-02</v>
      </c>
      <c r="B18" s="18" t="s">
        <v>19</v>
      </c>
      <c r="C18" s="18" t="s">
        <v>21</v>
      </c>
      <c r="D18" s="18" t="s">
        <v>22</v>
      </c>
      <c r="E18" s="18" t="s">
        <v>21</v>
      </c>
      <c r="F18" s="18" t="s">
        <v>24</v>
      </c>
      <c r="G18" s="18" t="s">
        <v>43</v>
      </c>
      <c r="H18" s="18" t="s">
        <v>24</v>
      </c>
      <c r="I18" s="18"/>
      <c r="J18" s="18"/>
      <c r="K18" s="18"/>
      <c r="L18" s="18" t="s">
        <v>45</v>
      </c>
      <c r="M18" s="20">
        <v>2432000</v>
      </c>
      <c r="N18" s="19">
        <v>0</v>
      </c>
      <c r="O18" s="20">
        <v>2432000</v>
      </c>
      <c r="P18" s="20">
        <v>21850</v>
      </c>
      <c r="Q18" s="20">
        <v>21850</v>
      </c>
      <c r="R18" s="19">
        <v>0</v>
      </c>
      <c r="S18" s="20">
        <v>21850</v>
      </c>
      <c r="T18" s="20">
        <v>2410150</v>
      </c>
    </row>
    <row r="19" spans="1:20" ht="18" x14ac:dyDescent="0.25">
      <c r="A19" s="16" t="str">
        <f>CONCATENATE(B19&amp; "-",C19&amp; "-",D19&amp; "-",E19&amp; "-",F19&amp; "-",G19&amp; "-",H19&amp; "-",I19,J19,K19)</f>
        <v>3-1-01-1-02-5-02-04</v>
      </c>
      <c r="B19" s="18" t="s">
        <v>19</v>
      </c>
      <c r="C19" s="18" t="s">
        <v>21</v>
      </c>
      <c r="D19" s="18" t="s">
        <v>22</v>
      </c>
      <c r="E19" s="18" t="s">
        <v>21</v>
      </c>
      <c r="F19" s="18" t="s">
        <v>24</v>
      </c>
      <c r="G19" s="18" t="s">
        <v>43</v>
      </c>
      <c r="H19" s="18" t="s">
        <v>24</v>
      </c>
      <c r="I19" s="18" t="s">
        <v>46</v>
      </c>
      <c r="J19" s="18"/>
      <c r="K19" s="18"/>
      <c r="L19" s="18" t="s">
        <v>47</v>
      </c>
      <c r="M19" s="19">
        <v>0</v>
      </c>
      <c r="N19" s="19">
        <v>0</v>
      </c>
      <c r="O19" s="19">
        <v>0</v>
      </c>
      <c r="P19" s="20">
        <v>8404</v>
      </c>
      <c r="Q19" s="20">
        <v>8404</v>
      </c>
      <c r="R19" s="19">
        <v>0</v>
      </c>
      <c r="S19" s="20">
        <v>8404</v>
      </c>
      <c r="T19" s="20">
        <v>-8404</v>
      </c>
    </row>
    <row r="20" spans="1:20" ht="18" x14ac:dyDescent="0.25">
      <c r="A20" s="16" t="str">
        <f>CONCATENATE(B20&amp; "-",C20&amp; "-",D20&amp; "-",E20&amp; "-",F20&amp; "-",G20&amp; "-",H20&amp; "-",I20&amp; "-",J20,K20)</f>
        <v>3-1-01-1-02-5-02-04-7</v>
      </c>
      <c r="B20" s="18" t="s">
        <v>19</v>
      </c>
      <c r="C20" s="18" t="s">
        <v>21</v>
      </c>
      <c r="D20" s="18" t="s">
        <v>22</v>
      </c>
      <c r="E20" s="18" t="s">
        <v>21</v>
      </c>
      <c r="F20" s="18" t="s">
        <v>24</v>
      </c>
      <c r="G20" s="18" t="s">
        <v>43</v>
      </c>
      <c r="H20" s="18" t="s">
        <v>24</v>
      </c>
      <c r="I20" s="18" t="s">
        <v>46</v>
      </c>
      <c r="J20" s="18" t="s">
        <v>48</v>
      </c>
      <c r="K20" s="18"/>
      <c r="L20" s="18" t="s">
        <v>49</v>
      </c>
      <c r="M20" s="19">
        <v>0</v>
      </c>
      <c r="N20" s="19">
        <v>0</v>
      </c>
      <c r="O20" s="19">
        <v>0</v>
      </c>
      <c r="P20" s="20">
        <v>8404</v>
      </c>
      <c r="Q20" s="20">
        <v>8404</v>
      </c>
      <c r="R20" s="19">
        <v>0</v>
      </c>
      <c r="S20" s="20">
        <v>8404</v>
      </c>
      <c r="T20" s="20">
        <v>-8404</v>
      </c>
    </row>
    <row r="21" spans="1:20" ht="18" x14ac:dyDescent="0.25">
      <c r="A21" s="16" t="str">
        <f>CONCATENATE(B21&amp; "-",C21&amp; "-",D21&amp; "-",E21&amp; "-",F21&amp; "-",G21&amp; "-",H21&amp; "-",I21&amp; "-",J21&amp; "-",K21)</f>
        <v>3-1-01-1-02-5-02-04-7-9</v>
      </c>
      <c r="B21" s="18" t="s">
        <v>19</v>
      </c>
      <c r="C21" s="18" t="s">
        <v>21</v>
      </c>
      <c r="D21" s="18" t="s">
        <v>22</v>
      </c>
      <c r="E21" s="18" t="s">
        <v>21</v>
      </c>
      <c r="F21" s="18" t="s">
        <v>24</v>
      </c>
      <c r="G21" s="18" t="s">
        <v>43</v>
      </c>
      <c r="H21" s="18" t="s">
        <v>24</v>
      </c>
      <c r="I21" s="18" t="s">
        <v>46</v>
      </c>
      <c r="J21" s="18" t="s">
        <v>48</v>
      </c>
      <c r="K21" s="18" t="s">
        <v>50</v>
      </c>
      <c r="L21" s="18" t="s">
        <v>51</v>
      </c>
      <c r="M21" s="19">
        <v>0</v>
      </c>
      <c r="N21" s="19">
        <v>0</v>
      </c>
      <c r="O21" s="19">
        <v>0</v>
      </c>
      <c r="P21" s="20">
        <v>8404</v>
      </c>
      <c r="Q21" s="20">
        <v>8404</v>
      </c>
      <c r="R21" s="19">
        <v>0</v>
      </c>
      <c r="S21" s="20">
        <v>8404</v>
      </c>
      <c r="T21" s="20">
        <v>-8404</v>
      </c>
    </row>
    <row r="22" spans="1:20" ht="18" x14ac:dyDescent="0.25">
      <c r="A22" s="16" t="str">
        <f>CONCATENATE(B22&amp; "-",C22&amp; "-",D22&amp; "-",E22&amp; "-",F22&amp; "-",G22&amp; "-",H22&amp; "-",I22,J22,K22)</f>
        <v>3-1-01-1-02-5-02-08</v>
      </c>
      <c r="B22" s="18" t="s">
        <v>19</v>
      </c>
      <c r="C22" s="18" t="s">
        <v>21</v>
      </c>
      <c r="D22" s="18" t="s">
        <v>22</v>
      </c>
      <c r="E22" s="18" t="s">
        <v>21</v>
      </c>
      <c r="F22" s="18" t="s">
        <v>24</v>
      </c>
      <c r="G22" s="18" t="s">
        <v>43</v>
      </c>
      <c r="H22" s="18" t="s">
        <v>24</v>
      </c>
      <c r="I22" s="18" t="s">
        <v>52</v>
      </c>
      <c r="J22" s="18"/>
      <c r="K22" s="18"/>
      <c r="L22" s="18" t="s">
        <v>53</v>
      </c>
      <c r="M22" s="19">
        <v>0</v>
      </c>
      <c r="N22" s="19">
        <v>0</v>
      </c>
      <c r="O22" s="19">
        <v>0</v>
      </c>
      <c r="P22" s="20">
        <v>13446</v>
      </c>
      <c r="Q22" s="20">
        <v>13446</v>
      </c>
      <c r="R22" s="19">
        <v>0</v>
      </c>
      <c r="S22" s="20">
        <v>13446</v>
      </c>
      <c r="T22" s="20">
        <v>-13446</v>
      </c>
    </row>
    <row r="23" spans="1:20" ht="36" x14ac:dyDescent="0.25">
      <c r="A23" s="16" t="str">
        <f>CONCATENATE(B23&amp; "-",C23&amp; "-",D23&amp; "-",E23&amp; "-",F23&amp; "-",G23&amp; "-",H23&amp; "-",I23&amp; "-",J23,K23)</f>
        <v>3-1-01-1-02-5-02-08-9</v>
      </c>
      <c r="B23" s="18" t="s">
        <v>19</v>
      </c>
      <c r="C23" s="18" t="s">
        <v>21</v>
      </c>
      <c r="D23" s="18" t="s">
        <v>22</v>
      </c>
      <c r="E23" s="18" t="s">
        <v>21</v>
      </c>
      <c r="F23" s="18" t="s">
        <v>24</v>
      </c>
      <c r="G23" s="18" t="s">
        <v>43</v>
      </c>
      <c r="H23" s="18" t="s">
        <v>24</v>
      </c>
      <c r="I23" s="18" t="s">
        <v>52</v>
      </c>
      <c r="J23" s="18" t="s">
        <v>50</v>
      </c>
      <c r="K23" s="18"/>
      <c r="L23" s="18" t="s">
        <v>54</v>
      </c>
      <c r="M23" s="19">
        <v>0</v>
      </c>
      <c r="N23" s="19">
        <v>0</v>
      </c>
      <c r="O23" s="19">
        <v>0</v>
      </c>
      <c r="P23" s="20">
        <v>13446</v>
      </c>
      <c r="Q23" s="20">
        <v>13446</v>
      </c>
      <c r="R23" s="19">
        <v>0</v>
      </c>
      <c r="S23" s="20">
        <v>13446</v>
      </c>
      <c r="T23" s="20">
        <v>-13446</v>
      </c>
    </row>
    <row r="24" spans="1:20" ht="18" x14ac:dyDescent="0.25">
      <c r="A24" s="16" t="str">
        <f>CONCATENATE(B24&amp; "-",C24&amp; "-",D24&amp; "-",E24&amp; "-",F24&amp; "-",G24&amp; "-",H24&amp; "-",I24&amp; "-",J24&amp; "-",K24)</f>
        <v>3-1-01-1-02-5-02-08-9-1</v>
      </c>
      <c r="B24" s="18" t="s">
        <v>19</v>
      </c>
      <c r="C24" s="18" t="s">
        <v>21</v>
      </c>
      <c r="D24" s="18" t="s">
        <v>22</v>
      </c>
      <c r="E24" s="18" t="s">
        <v>21</v>
      </c>
      <c r="F24" s="18" t="s">
        <v>24</v>
      </c>
      <c r="G24" s="18" t="s">
        <v>43</v>
      </c>
      <c r="H24" s="18" t="s">
        <v>24</v>
      </c>
      <c r="I24" s="18" t="s">
        <v>52</v>
      </c>
      <c r="J24" s="18" t="s">
        <v>50</v>
      </c>
      <c r="K24" s="18" t="s">
        <v>21</v>
      </c>
      <c r="L24" s="18" t="s">
        <v>55</v>
      </c>
      <c r="M24" s="19">
        <v>0</v>
      </c>
      <c r="N24" s="19">
        <v>0</v>
      </c>
      <c r="O24" s="19">
        <v>0</v>
      </c>
      <c r="P24" s="20">
        <v>13446</v>
      </c>
      <c r="Q24" s="20">
        <v>13446</v>
      </c>
      <c r="R24" s="19">
        <v>0</v>
      </c>
      <c r="S24" s="20">
        <v>13446</v>
      </c>
      <c r="T24" s="20">
        <v>-13446</v>
      </c>
    </row>
    <row r="25" spans="1:20" x14ac:dyDescent="0.25">
      <c r="A25" s="16" t="str">
        <f>CONCATENATE(B25&amp; "-",C25&amp; "-",D25&amp; "-",E25,F25,G25,H25,I25,J25,K25)</f>
        <v>3-1-01-2</v>
      </c>
      <c r="B25" s="18" t="s">
        <v>19</v>
      </c>
      <c r="C25" s="18" t="s">
        <v>21</v>
      </c>
      <c r="D25" s="18" t="s">
        <v>22</v>
      </c>
      <c r="E25" s="18" t="s">
        <v>26</v>
      </c>
      <c r="F25" s="18"/>
      <c r="G25" s="18"/>
      <c r="H25" s="18"/>
      <c r="I25" s="18"/>
      <c r="J25" s="18"/>
      <c r="K25" s="18"/>
      <c r="L25" s="18" t="s">
        <v>56</v>
      </c>
      <c r="M25" s="20">
        <v>89000000000</v>
      </c>
      <c r="N25" s="19">
        <v>0</v>
      </c>
      <c r="O25" s="20">
        <v>89000000000</v>
      </c>
      <c r="P25" s="20">
        <v>163347.65</v>
      </c>
      <c r="Q25" s="20">
        <v>164288.29</v>
      </c>
      <c r="R25" s="19">
        <v>0</v>
      </c>
      <c r="S25" s="20">
        <v>164288.29</v>
      </c>
      <c r="T25" s="20">
        <v>88999835711.710007</v>
      </c>
    </row>
    <row r="26" spans="1:20" x14ac:dyDescent="0.25">
      <c r="A26" s="16" t="str">
        <f>CONCATENATE(B26&amp; "-",C26&amp; "-",D26&amp; "-",E26&amp; "-",F26,G26,H26,I26,J26,K26)</f>
        <v>3-1-01-2-02</v>
      </c>
      <c r="B26" s="18" t="s">
        <v>19</v>
      </c>
      <c r="C26" s="18" t="s">
        <v>21</v>
      </c>
      <c r="D26" s="18" t="s">
        <v>22</v>
      </c>
      <c r="E26" s="18" t="s">
        <v>26</v>
      </c>
      <c r="F26" s="18" t="s">
        <v>24</v>
      </c>
      <c r="G26" s="18"/>
      <c r="H26" s="18"/>
      <c r="I26" s="18"/>
      <c r="J26" s="18"/>
      <c r="K26" s="18"/>
      <c r="L26" s="18" t="s">
        <v>57</v>
      </c>
      <c r="M26" s="20">
        <v>89000000000</v>
      </c>
      <c r="N26" s="19">
        <v>0</v>
      </c>
      <c r="O26" s="20">
        <v>89000000000</v>
      </c>
      <c r="P26" s="19">
        <v>0</v>
      </c>
      <c r="Q26" s="19">
        <v>0</v>
      </c>
      <c r="R26" s="19">
        <v>0</v>
      </c>
      <c r="S26" s="19">
        <v>0</v>
      </c>
      <c r="T26" s="20">
        <v>89000000000</v>
      </c>
    </row>
    <row r="27" spans="1:20" x14ac:dyDescent="0.25">
      <c r="A27" s="16" t="str">
        <f>CONCATENATE(B27&amp; "-",C27&amp; "-",D27&amp; "-",E27&amp; "-",F27,G27,H27,I27,J27,K27)</f>
        <v>3-1-01-2-05</v>
      </c>
      <c r="B27" s="18" t="s">
        <v>19</v>
      </c>
      <c r="C27" s="18" t="s">
        <v>21</v>
      </c>
      <c r="D27" s="18" t="s">
        <v>22</v>
      </c>
      <c r="E27" s="18" t="s">
        <v>26</v>
      </c>
      <c r="F27" s="18" t="s">
        <v>40</v>
      </c>
      <c r="G27" s="18"/>
      <c r="H27" s="18"/>
      <c r="I27" s="18"/>
      <c r="J27" s="18"/>
      <c r="K27" s="18"/>
      <c r="L27" s="18" t="s">
        <v>58</v>
      </c>
      <c r="M27" s="19">
        <v>0</v>
      </c>
      <c r="N27" s="19">
        <v>0</v>
      </c>
      <c r="O27" s="19">
        <v>0</v>
      </c>
      <c r="P27" s="19">
        <v>880.65</v>
      </c>
      <c r="Q27" s="20">
        <v>1821.29</v>
      </c>
      <c r="R27" s="19">
        <v>0</v>
      </c>
      <c r="S27" s="20">
        <v>1821.29</v>
      </c>
      <c r="T27" s="20">
        <v>-1821.29</v>
      </c>
    </row>
    <row r="28" spans="1:20" x14ac:dyDescent="0.25">
      <c r="A28" s="16" t="str">
        <f t="shared" si="0"/>
        <v>3-1-01-2-05-1</v>
      </c>
      <c r="B28" s="18" t="s">
        <v>19</v>
      </c>
      <c r="C28" s="18" t="s">
        <v>21</v>
      </c>
      <c r="D28" s="18" t="s">
        <v>22</v>
      </c>
      <c r="E28" s="18" t="s">
        <v>26</v>
      </c>
      <c r="F28" s="18" t="s">
        <v>40</v>
      </c>
      <c r="G28" s="18" t="s">
        <v>21</v>
      </c>
      <c r="H28" s="18"/>
      <c r="I28" s="18"/>
      <c r="J28" s="18"/>
      <c r="K28" s="18"/>
      <c r="L28" s="18" t="s">
        <v>59</v>
      </c>
      <c r="M28" s="19">
        <v>0</v>
      </c>
      <c r="N28" s="19">
        <v>0</v>
      </c>
      <c r="O28" s="19">
        <v>0</v>
      </c>
      <c r="P28" s="19">
        <v>880.65</v>
      </c>
      <c r="Q28" s="20">
        <v>1821.29</v>
      </c>
      <c r="R28" s="19">
        <v>0</v>
      </c>
      <c r="S28" s="20">
        <v>1821.29</v>
      </c>
      <c r="T28" s="20">
        <v>-1821.29</v>
      </c>
    </row>
    <row r="29" spans="1:20" x14ac:dyDescent="0.25">
      <c r="A29" s="16" t="str">
        <f t="shared" ref="A29" si="2">CONCATENATE(B29&amp; "-",C29&amp; "-",D29&amp; "-",E29&amp; "-",F29&amp; "-",G29&amp; "-",H29,I29,J29,K29)</f>
        <v>3-1-01-2-05-1-02</v>
      </c>
      <c r="B29" s="18" t="s">
        <v>19</v>
      </c>
      <c r="C29" s="18" t="s">
        <v>21</v>
      </c>
      <c r="D29" s="18" t="s">
        <v>22</v>
      </c>
      <c r="E29" s="18" t="s">
        <v>26</v>
      </c>
      <c r="F29" s="18" t="s">
        <v>40</v>
      </c>
      <c r="G29" s="18" t="s">
        <v>21</v>
      </c>
      <c r="H29" s="18" t="s">
        <v>24</v>
      </c>
      <c r="I29" s="18"/>
      <c r="J29" s="18"/>
      <c r="K29" s="18"/>
      <c r="L29" s="18" t="s">
        <v>60</v>
      </c>
      <c r="M29" s="19">
        <v>0</v>
      </c>
      <c r="N29" s="19">
        <v>0</v>
      </c>
      <c r="O29" s="19">
        <v>0</v>
      </c>
      <c r="P29" s="19">
        <v>880.65</v>
      </c>
      <c r="Q29" s="20">
        <v>1821.29</v>
      </c>
      <c r="R29" s="19">
        <v>0</v>
      </c>
      <c r="S29" s="20">
        <v>1821.29</v>
      </c>
      <c r="T29" s="20">
        <v>-1821.29</v>
      </c>
    </row>
    <row r="30" spans="1:20" ht="18" x14ac:dyDescent="0.25">
      <c r="A30" s="16" t="str">
        <f>CONCATENATE(B30&amp; "-",C30&amp; "-",D30&amp; "-",E30&amp; "-",F30&amp; "-",G30&amp; "-",H30&amp; "-",I30,J30,K30)</f>
        <v>3-1-01-2-05-1-02-01</v>
      </c>
      <c r="B30" s="18" t="s">
        <v>19</v>
      </c>
      <c r="C30" s="18" t="s">
        <v>21</v>
      </c>
      <c r="D30" s="18" t="s">
        <v>22</v>
      </c>
      <c r="E30" s="18" t="s">
        <v>26</v>
      </c>
      <c r="F30" s="18" t="s">
        <v>40</v>
      </c>
      <c r="G30" s="18" t="s">
        <v>21</v>
      </c>
      <c r="H30" s="18" t="s">
        <v>24</v>
      </c>
      <c r="I30" s="18" t="s">
        <v>22</v>
      </c>
      <c r="J30" s="18"/>
      <c r="K30" s="18"/>
      <c r="L30" s="18" t="s">
        <v>61</v>
      </c>
      <c r="M30" s="19">
        <v>0</v>
      </c>
      <c r="N30" s="19">
        <v>0</v>
      </c>
      <c r="O30" s="19">
        <v>0</v>
      </c>
      <c r="P30" s="19">
        <v>880.65</v>
      </c>
      <c r="Q30" s="20">
        <v>1821.29</v>
      </c>
      <c r="R30" s="19">
        <v>0</v>
      </c>
      <c r="S30" s="20">
        <v>1821.29</v>
      </c>
      <c r="T30" s="20">
        <v>-1821.29</v>
      </c>
    </row>
    <row r="31" spans="1:20" ht="18" x14ac:dyDescent="0.25">
      <c r="A31" s="16" t="str">
        <f>CONCATENATE(B31&amp; "-",C31&amp; "-",D31&amp; "-",E31&amp; "-",F31,G31,H31,I31,J31,K31)</f>
        <v>3-1-01-2-13</v>
      </c>
      <c r="B31" s="18" t="s">
        <v>19</v>
      </c>
      <c r="C31" s="18" t="s">
        <v>21</v>
      </c>
      <c r="D31" s="18" t="s">
        <v>22</v>
      </c>
      <c r="E31" s="18" t="s">
        <v>26</v>
      </c>
      <c r="F31" s="18" t="s">
        <v>62</v>
      </c>
      <c r="G31" s="18"/>
      <c r="H31" s="18"/>
      <c r="I31" s="18"/>
      <c r="J31" s="18"/>
      <c r="K31" s="18"/>
      <c r="L31" s="18" t="s">
        <v>63</v>
      </c>
      <c r="M31" s="19">
        <v>0</v>
      </c>
      <c r="N31" s="19">
        <v>0</v>
      </c>
      <c r="O31" s="19">
        <v>0</v>
      </c>
      <c r="P31" s="20">
        <v>162467</v>
      </c>
      <c r="Q31" s="20">
        <v>162467</v>
      </c>
      <c r="R31" s="19">
        <v>0</v>
      </c>
      <c r="S31" s="20">
        <v>162467</v>
      </c>
      <c r="T31" s="20">
        <v>-162467</v>
      </c>
    </row>
    <row r="32" spans="1:20" x14ac:dyDescent="0.25">
      <c r="A32" s="16" t="str">
        <f>CONCATENATE(B32&amp; "-",C32&amp; "-",D32&amp; "-",E32&amp; "-",F32&amp; "-",G32,H32,I32,J32,K32)</f>
        <v>3-1-01-2-13-1</v>
      </c>
      <c r="B32" s="18" t="s">
        <v>19</v>
      </c>
      <c r="C32" s="18" t="s">
        <v>21</v>
      </c>
      <c r="D32" s="18" t="s">
        <v>22</v>
      </c>
      <c r="E32" s="18" t="s">
        <v>26</v>
      </c>
      <c r="F32" s="18" t="s">
        <v>62</v>
      </c>
      <c r="G32" s="18" t="s">
        <v>21</v>
      </c>
      <c r="H32" s="18"/>
      <c r="I32" s="18"/>
      <c r="J32" s="18"/>
      <c r="K32" s="18"/>
      <c r="L32" s="18" t="s">
        <v>64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</row>
    <row r="33" spans="1:20" x14ac:dyDescent="0.25">
      <c r="A33" s="16" t="str">
        <f>CONCATENATE(B33&amp; "-",C33&amp; "-",D33&amp; "-",E33&amp; "-",F33&amp; "-",G33&amp; "-",H33,I33,J33,K33)</f>
        <v>3-1-01-2-13-1-03</v>
      </c>
      <c r="B33" s="18" t="s">
        <v>19</v>
      </c>
      <c r="C33" s="18" t="s">
        <v>21</v>
      </c>
      <c r="D33" s="18" t="s">
        <v>22</v>
      </c>
      <c r="E33" s="18" t="s">
        <v>26</v>
      </c>
      <c r="F33" s="18" t="s">
        <v>62</v>
      </c>
      <c r="G33" s="18" t="s">
        <v>21</v>
      </c>
      <c r="H33" s="18" t="s">
        <v>65</v>
      </c>
      <c r="I33" s="18"/>
      <c r="J33" s="18"/>
      <c r="K33" s="18"/>
      <c r="L33" s="18" t="s">
        <v>66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</row>
    <row r="34" spans="1:20" x14ac:dyDescent="0.25">
      <c r="A34" s="16" t="str">
        <f>CONCATENATE(B34&amp; "-",C34&amp; "-",D34&amp; "-",E34&amp; "-",F34&amp; "-",G34,H34,I34,J34,K34)</f>
        <v>3-1-01-2-13-2</v>
      </c>
      <c r="B34" s="18" t="s">
        <v>19</v>
      </c>
      <c r="C34" s="18" t="s">
        <v>21</v>
      </c>
      <c r="D34" s="18" t="s">
        <v>22</v>
      </c>
      <c r="E34" s="18" t="s">
        <v>26</v>
      </c>
      <c r="F34" s="18" t="s">
        <v>62</v>
      </c>
      <c r="G34" s="18" t="s">
        <v>26</v>
      </c>
      <c r="H34" s="18"/>
      <c r="I34" s="18"/>
      <c r="J34" s="18"/>
      <c r="K34" s="18"/>
      <c r="L34" s="18" t="s">
        <v>67</v>
      </c>
      <c r="M34" s="19">
        <v>0</v>
      </c>
      <c r="N34" s="19">
        <v>0</v>
      </c>
      <c r="O34" s="19">
        <v>0</v>
      </c>
      <c r="P34" s="20">
        <v>162467</v>
      </c>
      <c r="Q34" s="20">
        <v>162467</v>
      </c>
      <c r="R34" s="19">
        <v>0</v>
      </c>
      <c r="S34" s="20">
        <v>162467</v>
      </c>
      <c r="T34" s="20">
        <v>-162467</v>
      </c>
    </row>
    <row r="35" spans="1:20" x14ac:dyDescent="0.25">
      <c r="A35" s="16" t="str">
        <f>CONCATENATE(B35&amp; "-",C35&amp; "-",D35&amp; "-",E35&amp; "-",F35&amp; "-",G35&amp; "-",H35,I35,J35,K35)</f>
        <v>3-1-01-2-13-2-02</v>
      </c>
      <c r="B35" s="18" t="s">
        <v>19</v>
      </c>
      <c r="C35" s="18" t="s">
        <v>21</v>
      </c>
      <c r="D35" s="18" t="s">
        <v>22</v>
      </c>
      <c r="E35" s="18" t="s">
        <v>26</v>
      </c>
      <c r="F35" s="18" t="s">
        <v>62</v>
      </c>
      <c r="G35" s="18" t="s">
        <v>26</v>
      </c>
      <c r="H35" s="18" t="s">
        <v>24</v>
      </c>
      <c r="I35" s="18"/>
      <c r="J35" s="18"/>
      <c r="K35" s="18"/>
      <c r="L35" s="18" t="s">
        <v>68</v>
      </c>
      <c r="M35" s="19">
        <v>0</v>
      </c>
      <c r="N35" s="19">
        <v>0</v>
      </c>
      <c r="O35" s="19">
        <v>0</v>
      </c>
      <c r="P35" s="20">
        <v>162453</v>
      </c>
      <c r="Q35" s="20">
        <v>162453</v>
      </c>
      <c r="R35" s="19">
        <v>0</v>
      </c>
      <c r="S35" s="20">
        <v>162453</v>
      </c>
      <c r="T35" s="20">
        <v>-162453</v>
      </c>
    </row>
    <row r="36" spans="1:20" x14ac:dyDescent="0.25">
      <c r="A36" s="16" t="str">
        <f>CONCATENATE(B36&amp; "-",C36&amp; "-",D36&amp; "-",E36&amp; "-",F36&amp; "-",G36&amp; "-",H36,I36,J36,K36)</f>
        <v>3-1-01-2-13-2-03</v>
      </c>
      <c r="B36" s="18" t="s">
        <v>19</v>
      </c>
      <c r="C36" s="18" t="s">
        <v>21</v>
      </c>
      <c r="D36" s="18" t="s">
        <v>22</v>
      </c>
      <c r="E36" s="18" t="s">
        <v>26</v>
      </c>
      <c r="F36" s="18" t="s">
        <v>62</v>
      </c>
      <c r="G36" s="18" t="s">
        <v>26</v>
      </c>
      <c r="H36" s="18" t="s">
        <v>65</v>
      </c>
      <c r="I36" s="18"/>
      <c r="J36" s="18"/>
      <c r="K36" s="18"/>
      <c r="L36" s="18" t="s">
        <v>69</v>
      </c>
      <c r="M36" s="19">
        <v>0</v>
      </c>
      <c r="N36" s="19">
        <v>0</v>
      </c>
      <c r="O36" s="19">
        <v>0</v>
      </c>
      <c r="P36" s="19">
        <v>14</v>
      </c>
      <c r="Q36" s="19">
        <v>14</v>
      </c>
      <c r="R36" s="19">
        <v>0</v>
      </c>
      <c r="S36" s="19">
        <v>14</v>
      </c>
      <c r="T36" s="19">
        <v>-14</v>
      </c>
    </row>
    <row r="37" spans="1:20" x14ac:dyDescent="0.25">
      <c r="A37" s="12"/>
    </row>
    <row r="38" spans="1:20" x14ac:dyDescent="0.25">
      <c r="A38" s="12"/>
    </row>
    <row r="39" spans="1:20" x14ac:dyDescent="0.25">
      <c r="A39" s="12"/>
    </row>
  </sheetData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topLeftCell="A4" workbookViewId="0">
      <selection activeCell="D17" sqref="D17"/>
    </sheetView>
  </sheetViews>
  <sheetFormatPr baseColWidth="10" defaultColWidth="11.42578125" defaultRowHeight="15" x14ac:dyDescent="0.25"/>
  <cols>
    <col min="1" max="1" width="22.42578125" style="5" customWidth="1"/>
    <col min="2" max="2" width="3.7109375" style="5" bestFit="1" customWidth="1"/>
    <col min="3" max="4" width="3" style="5" bestFit="1" customWidth="1"/>
    <col min="5" max="5" width="3.7109375" style="5" bestFit="1" customWidth="1"/>
    <col min="6" max="6" width="3.28515625" style="5" bestFit="1" customWidth="1"/>
    <col min="7" max="7" width="3.42578125" style="5" bestFit="1" customWidth="1"/>
    <col min="8" max="9" width="4.140625" style="5" bestFit="1" customWidth="1"/>
    <col min="10" max="10" width="30" style="5" customWidth="1"/>
    <col min="11" max="11" width="15" style="5" bestFit="1" customWidth="1"/>
    <col min="12" max="12" width="11.85546875" style="5" bestFit="1" customWidth="1"/>
    <col min="13" max="13" width="15" style="5" bestFit="1" customWidth="1"/>
    <col min="14" max="15" width="13" style="5" bestFit="1" customWidth="1"/>
    <col min="16" max="16" width="11.42578125" style="5" bestFit="1" customWidth="1"/>
    <col min="17" max="17" width="13.28515625" style="5" bestFit="1" customWidth="1"/>
    <col min="18" max="18" width="14.42578125" style="5" bestFit="1" customWidth="1"/>
    <col min="19" max="19" width="0" style="5" hidden="1" customWidth="1"/>
    <col min="20" max="20" width="0.42578125" style="5" customWidth="1"/>
    <col min="21" max="16384" width="11.42578125" style="5"/>
  </cols>
  <sheetData>
    <row r="1" spans="1:18" ht="15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8" ht="14.1" customHeight="1" x14ac:dyDescent="0.25"/>
    <row r="4" spans="1:18" ht="172.5" customHeight="1" x14ac:dyDescent="0.2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</row>
    <row r="5" spans="1:18" s="10" customFormat="1" ht="18" customHeight="1" x14ac:dyDescent="0.25">
      <c r="A5" s="15">
        <v>3</v>
      </c>
      <c r="B5" s="8" t="s">
        <v>19</v>
      </c>
      <c r="C5" s="8"/>
      <c r="D5" s="8"/>
      <c r="E5" s="8"/>
      <c r="F5" s="8"/>
      <c r="G5" s="8"/>
      <c r="H5" s="8"/>
      <c r="I5" s="8"/>
      <c r="J5" s="8" t="s">
        <v>20</v>
      </c>
      <c r="K5" s="13">
        <v>230762784988</v>
      </c>
      <c r="L5" s="9">
        <v>0</v>
      </c>
      <c r="M5" s="13">
        <v>230762784988</v>
      </c>
      <c r="N5" s="13">
        <v>9568485611.6399994</v>
      </c>
      <c r="O5" s="13">
        <v>9568485611.6399994</v>
      </c>
      <c r="P5" s="13">
        <v>116522283</v>
      </c>
      <c r="Q5" s="13">
        <v>9451963328.6399994</v>
      </c>
      <c r="R5" s="13">
        <v>221310821659.35999</v>
      </c>
    </row>
    <row r="6" spans="1:18" ht="18" customHeight="1" x14ac:dyDescent="0.25">
      <c r="A6" s="12" t="s">
        <v>70</v>
      </c>
      <c r="B6" s="6" t="s">
        <v>19</v>
      </c>
      <c r="C6" s="6" t="s">
        <v>21</v>
      </c>
      <c r="D6" s="6"/>
      <c r="E6" s="6"/>
      <c r="F6" s="6"/>
      <c r="G6" s="6"/>
      <c r="H6" s="6"/>
      <c r="I6" s="6"/>
      <c r="J6" s="6" t="s">
        <v>20</v>
      </c>
      <c r="K6" s="14">
        <v>230762784988</v>
      </c>
      <c r="L6" s="11">
        <v>0</v>
      </c>
      <c r="M6" s="14">
        <v>230762784988</v>
      </c>
      <c r="N6" s="14">
        <v>9568485611.6399994</v>
      </c>
      <c r="O6" s="14">
        <v>9568485611.6399994</v>
      </c>
      <c r="P6" s="14">
        <v>116522283</v>
      </c>
      <c r="Q6" s="14">
        <v>9451963328.6399994</v>
      </c>
      <c r="R6" s="14">
        <v>221310821659.35999</v>
      </c>
    </row>
    <row r="7" spans="1:18" ht="18" customHeight="1" x14ac:dyDescent="0.25">
      <c r="A7" s="12" t="s">
        <v>71</v>
      </c>
      <c r="B7" s="6" t="s">
        <v>19</v>
      </c>
      <c r="C7" s="6" t="s">
        <v>21</v>
      </c>
      <c r="D7" s="6" t="s">
        <v>22</v>
      </c>
      <c r="E7" s="6"/>
      <c r="F7" s="6"/>
      <c r="G7" s="6"/>
      <c r="H7" s="6"/>
      <c r="I7" s="6"/>
      <c r="J7" s="6" t="s">
        <v>20</v>
      </c>
      <c r="K7" s="14">
        <v>230762784988</v>
      </c>
      <c r="L7" s="11">
        <v>0</v>
      </c>
      <c r="M7" s="14">
        <v>230762784988</v>
      </c>
      <c r="N7" s="14">
        <v>9568485611.6399994</v>
      </c>
      <c r="O7" s="14">
        <v>9568485611.6399994</v>
      </c>
      <c r="P7" s="14">
        <v>116522283</v>
      </c>
      <c r="Q7" s="14">
        <v>9451963328.6399994</v>
      </c>
      <c r="R7" s="14">
        <v>221310821659.35999</v>
      </c>
    </row>
    <row r="8" spans="1:18" ht="18" customHeight="1" x14ac:dyDescent="0.25">
      <c r="A8" s="12" t="s">
        <v>72</v>
      </c>
      <c r="B8" s="6" t="s">
        <v>19</v>
      </c>
      <c r="C8" s="6" t="s">
        <v>21</v>
      </c>
      <c r="D8" s="6" t="s">
        <v>22</v>
      </c>
      <c r="E8" s="6" t="s">
        <v>21</v>
      </c>
      <c r="F8" s="6"/>
      <c r="G8" s="6"/>
      <c r="H8" s="6"/>
      <c r="I8" s="6"/>
      <c r="J8" s="6" t="s">
        <v>23</v>
      </c>
      <c r="K8" s="14">
        <v>141762784988</v>
      </c>
      <c r="L8" s="11">
        <v>0</v>
      </c>
      <c r="M8" s="14">
        <v>141762784988</v>
      </c>
      <c r="N8" s="14">
        <v>9568484671</v>
      </c>
      <c r="O8" s="14">
        <v>9568484671</v>
      </c>
      <c r="P8" s="14">
        <v>116522283</v>
      </c>
      <c r="Q8" s="14">
        <v>9451962388</v>
      </c>
      <c r="R8" s="14">
        <v>132310822600</v>
      </c>
    </row>
    <row r="9" spans="1:18" s="10" customFormat="1" ht="18" customHeight="1" x14ac:dyDescent="0.25">
      <c r="A9" s="12" t="s">
        <v>73</v>
      </c>
      <c r="B9" s="8" t="s">
        <v>19</v>
      </c>
      <c r="C9" s="8" t="s">
        <v>21</v>
      </c>
      <c r="D9" s="8" t="s">
        <v>22</v>
      </c>
      <c r="E9" s="8" t="s">
        <v>21</v>
      </c>
      <c r="F9" s="8" t="s">
        <v>24</v>
      </c>
      <c r="G9" s="8"/>
      <c r="H9" s="8"/>
      <c r="I9" s="8"/>
      <c r="J9" s="8" t="s">
        <v>25</v>
      </c>
      <c r="K9" s="13">
        <v>141762784988</v>
      </c>
      <c r="L9" s="9">
        <v>0</v>
      </c>
      <c r="M9" s="13">
        <v>141762784988</v>
      </c>
      <c r="N9" s="13">
        <v>9568484671</v>
      </c>
      <c r="O9" s="13">
        <v>9568484671</v>
      </c>
      <c r="P9" s="13">
        <v>116522283</v>
      </c>
      <c r="Q9" s="13">
        <v>9451962388</v>
      </c>
      <c r="R9" s="13">
        <v>132310822600</v>
      </c>
    </row>
    <row r="10" spans="1:18" s="10" customFormat="1" ht="17.25" customHeight="1" x14ac:dyDescent="0.25">
      <c r="A10" s="12" t="s">
        <v>74</v>
      </c>
      <c r="B10" s="8" t="s">
        <v>19</v>
      </c>
      <c r="C10" s="8" t="s">
        <v>21</v>
      </c>
      <c r="D10" s="8" t="s">
        <v>22</v>
      </c>
      <c r="E10" s="8" t="s">
        <v>21</v>
      </c>
      <c r="F10" s="8" t="s">
        <v>24</v>
      </c>
      <c r="G10" s="8" t="s">
        <v>26</v>
      </c>
      <c r="H10" s="8"/>
      <c r="I10" s="8"/>
      <c r="J10" s="8" t="s">
        <v>27</v>
      </c>
      <c r="K10" s="13">
        <v>128944352988</v>
      </c>
      <c r="L10" s="9">
        <v>0</v>
      </c>
      <c r="M10" s="13">
        <v>128944352988</v>
      </c>
      <c r="N10" s="13">
        <v>9132624311</v>
      </c>
      <c r="O10" s="13">
        <v>9132624311</v>
      </c>
      <c r="P10" s="13">
        <v>116522283</v>
      </c>
      <c r="Q10" s="13">
        <v>9016102028</v>
      </c>
      <c r="R10" s="13">
        <v>119928250960</v>
      </c>
    </row>
    <row r="11" spans="1:18" ht="18" customHeight="1" x14ac:dyDescent="0.25">
      <c r="A11" s="12" t="s">
        <v>75</v>
      </c>
      <c r="B11" s="6" t="s">
        <v>19</v>
      </c>
      <c r="C11" s="6" t="s">
        <v>21</v>
      </c>
      <c r="D11" s="6" t="s">
        <v>22</v>
      </c>
      <c r="E11" s="6" t="s">
        <v>21</v>
      </c>
      <c r="F11" s="6" t="s">
        <v>24</v>
      </c>
      <c r="G11" s="6" t="s">
        <v>26</v>
      </c>
      <c r="H11" s="6" t="s">
        <v>30</v>
      </c>
      <c r="I11" s="6"/>
      <c r="J11" s="6" t="s">
        <v>31</v>
      </c>
      <c r="K11" s="14">
        <v>68993099087</v>
      </c>
      <c r="L11" s="11">
        <v>0</v>
      </c>
      <c r="M11" s="14">
        <v>68993099087</v>
      </c>
      <c r="N11" s="14">
        <v>6041007028</v>
      </c>
      <c r="O11" s="14">
        <v>6041007028</v>
      </c>
      <c r="P11" s="14">
        <v>101260389</v>
      </c>
      <c r="Q11" s="14">
        <v>5939746639</v>
      </c>
      <c r="R11" s="14">
        <v>63053352448</v>
      </c>
    </row>
    <row r="12" spans="1:18" ht="18" customHeight="1" x14ac:dyDescent="0.25">
      <c r="A12" s="12" t="s">
        <v>76</v>
      </c>
      <c r="B12" s="6" t="s">
        <v>19</v>
      </c>
      <c r="C12" s="6" t="s">
        <v>21</v>
      </c>
      <c r="D12" s="6" t="s">
        <v>22</v>
      </c>
      <c r="E12" s="6" t="s">
        <v>21</v>
      </c>
      <c r="F12" s="6" t="s">
        <v>24</v>
      </c>
      <c r="G12" s="6" t="s">
        <v>26</v>
      </c>
      <c r="H12" s="6" t="s">
        <v>32</v>
      </c>
      <c r="I12" s="6"/>
      <c r="J12" s="6" t="s">
        <v>33</v>
      </c>
      <c r="K12" s="14">
        <v>18132104032</v>
      </c>
      <c r="L12" s="11">
        <v>0</v>
      </c>
      <c r="M12" s="14">
        <v>18132104032</v>
      </c>
      <c r="N12" s="14">
        <v>676884957</v>
      </c>
      <c r="O12" s="14">
        <v>676884957</v>
      </c>
      <c r="P12" s="14">
        <v>10580143</v>
      </c>
      <c r="Q12" s="14">
        <v>666304814</v>
      </c>
      <c r="R12" s="14">
        <v>17465799218</v>
      </c>
    </row>
    <row r="13" spans="1:18" ht="18" customHeight="1" x14ac:dyDescent="0.25">
      <c r="A13" s="12" t="s">
        <v>77</v>
      </c>
      <c r="B13" s="6" t="s">
        <v>19</v>
      </c>
      <c r="C13" s="6" t="s">
        <v>21</v>
      </c>
      <c r="D13" s="6" t="s">
        <v>22</v>
      </c>
      <c r="E13" s="6" t="s">
        <v>21</v>
      </c>
      <c r="F13" s="6" t="s">
        <v>24</v>
      </c>
      <c r="G13" s="6" t="s">
        <v>26</v>
      </c>
      <c r="H13" s="6" t="s">
        <v>34</v>
      </c>
      <c r="I13" s="6"/>
      <c r="J13" s="6" t="s">
        <v>35</v>
      </c>
      <c r="K13" s="14">
        <v>9660953239</v>
      </c>
      <c r="L13" s="11">
        <v>0</v>
      </c>
      <c r="M13" s="14">
        <v>9660953239</v>
      </c>
      <c r="N13" s="14">
        <v>603480636</v>
      </c>
      <c r="O13" s="14">
        <v>603480636</v>
      </c>
      <c r="P13" s="14">
        <v>2594318</v>
      </c>
      <c r="Q13" s="14">
        <v>600886318</v>
      </c>
      <c r="R13" s="14">
        <v>9060066921</v>
      </c>
    </row>
    <row r="14" spans="1:18" ht="18" customHeight="1" x14ac:dyDescent="0.25">
      <c r="A14" s="12" t="s">
        <v>78</v>
      </c>
      <c r="B14" s="6" t="s">
        <v>19</v>
      </c>
      <c r="C14" s="6" t="s">
        <v>21</v>
      </c>
      <c r="D14" s="6" t="s">
        <v>22</v>
      </c>
      <c r="E14" s="6" t="s">
        <v>21</v>
      </c>
      <c r="F14" s="6" t="s">
        <v>24</v>
      </c>
      <c r="G14" s="6" t="s">
        <v>26</v>
      </c>
      <c r="H14" s="6" t="s">
        <v>36</v>
      </c>
      <c r="I14" s="6"/>
      <c r="J14" s="6" t="s">
        <v>37</v>
      </c>
      <c r="K14" s="14">
        <v>32158196630</v>
      </c>
      <c r="L14" s="11">
        <v>0</v>
      </c>
      <c r="M14" s="14">
        <v>32158196630</v>
      </c>
      <c r="N14" s="14">
        <v>1811251690</v>
      </c>
      <c r="O14" s="14">
        <v>1811251690</v>
      </c>
      <c r="P14" s="14">
        <v>2087433</v>
      </c>
      <c r="Q14" s="14">
        <v>1809164257</v>
      </c>
      <c r="R14" s="14">
        <v>30349032373</v>
      </c>
    </row>
    <row r="15" spans="1:18" ht="18" customHeight="1" x14ac:dyDescent="0.25">
      <c r="A15" s="12" t="s">
        <v>79</v>
      </c>
      <c r="B15" s="6" t="s">
        <v>19</v>
      </c>
      <c r="C15" s="6" t="s">
        <v>21</v>
      </c>
      <c r="D15" s="6" t="s">
        <v>22</v>
      </c>
      <c r="E15" s="6" t="s">
        <v>21</v>
      </c>
      <c r="F15" s="6" t="s">
        <v>24</v>
      </c>
      <c r="G15" s="6" t="s">
        <v>19</v>
      </c>
      <c r="H15" s="6"/>
      <c r="I15" s="6"/>
      <c r="J15" s="6" t="s">
        <v>38</v>
      </c>
      <c r="K15" s="14">
        <v>12816000000</v>
      </c>
      <c r="L15" s="11">
        <v>0</v>
      </c>
      <c r="M15" s="14">
        <v>12816000000</v>
      </c>
      <c r="N15" s="14">
        <v>435860360</v>
      </c>
      <c r="O15" s="14">
        <v>435860360</v>
      </c>
      <c r="P15" s="11">
        <v>0</v>
      </c>
      <c r="Q15" s="14">
        <v>435860360</v>
      </c>
      <c r="R15" s="14">
        <v>12380139640</v>
      </c>
    </row>
    <row r="16" spans="1:18" ht="18" customHeight="1" x14ac:dyDescent="0.25">
      <c r="A16" s="12" t="s">
        <v>80</v>
      </c>
      <c r="B16" s="6" t="s">
        <v>19</v>
      </c>
      <c r="C16" s="6" t="s">
        <v>21</v>
      </c>
      <c r="D16" s="6" t="s">
        <v>22</v>
      </c>
      <c r="E16" s="6" t="s">
        <v>21</v>
      </c>
      <c r="F16" s="6" t="s">
        <v>24</v>
      </c>
      <c r="G16" s="6" t="s">
        <v>19</v>
      </c>
      <c r="H16" s="6" t="s">
        <v>22</v>
      </c>
      <c r="I16" s="6"/>
      <c r="J16" s="6" t="s">
        <v>39</v>
      </c>
      <c r="K16" s="14">
        <v>12016000000</v>
      </c>
      <c r="L16" s="11">
        <v>0</v>
      </c>
      <c r="M16" s="14">
        <v>12016000000</v>
      </c>
      <c r="N16" s="14">
        <v>435860360</v>
      </c>
      <c r="O16" s="14">
        <v>435860360</v>
      </c>
      <c r="P16" s="11">
        <v>0</v>
      </c>
      <c r="Q16" s="14">
        <v>435860360</v>
      </c>
      <c r="R16" s="14">
        <v>11580139640</v>
      </c>
    </row>
    <row r="17" spans="1:18" ht="18" customHeight="1" x14ac:dyDescent="0.25">
      <c r="A17" s="12" t="s">
        <v>81</v>
      </c>
      <c r="B17" s="6" t="s">
        <v>19</v>
      </c>
      <c r="C17" s="6" t="s">
        <v>21</v>
      </c>
      <c r="D17" s="6" t="s">
        <v>22</v>
      </c>
      <c r="E17" s="6" t="s">
        <v>21</v>
      </c>
      <c r="F17" s="6" t="s">
        <v>24</v>
      </c>
      <c r="G17" s="6" t="s">
        <v>19</v>
      </c>
      <c r="H17" s="6" t="s">
        <v>22</v>
      </c>
      <c r="I17" s="6" t="s">
        <v>40</v>
      </c>
      <c r="J17" s="6" t="s">
        <v>41</v>
      </c>
      <c r="K17" s="11">
        <v>0</v>
      </c>
      <c r="L17" s="11">
        <v>0</v>
      </c>
      <c r="M17" s="11">
        <v>0</v>
      </c>
      <c r="N17" s="14">
        <v>435860360</v>
      </c>
      <c r="O17" s="14">
        <v>435860360</v>
      </c>
      <c r="P17" s="11">
        <v>0</v>
      </c>
      <c r="Q17" s="14">
        <v>435860360</v>
      </c>
      <c r="R17" s="14">
        <v>-435860360</v>
      </c>
    </row>
    <row r="18" spans="1:18" x14ac:dyDescent="0.25">
      <c r="A18" s="12" t="s">
        <v>82</v>
      </c>
      <c r="B18" s="6" t="s">
        <v>19</v>
      </c>
      <c r="C18" s="6" t="s">
        <v>21</v>
      </c>
      <c r="D18" s="6" t="s">
        <v>22</v>
      </c>
      <c r="E18" s="6" t="s">
        <v>21</v>
      </c>
      <c r="F18" s="6" t="s">
        <v>24</v>
      </c>
      <c r="G18" s="6" t="s">
        <v>19</v>
      </c>
      <c r="H18" s="6" t="s">
        <v>24</v>
      </c>
      <c r="I18" s="6"/>
      <c r="J18" s="6" t="s">
        <v>42</v>
      </c>
      <c r="K18" s="14">
        <v>800000000</v>
      </c>
      <c r="L18" s="11">
        <v>0</v>
      </c>
      <c r="M18" s="14">
        <v>800000000</v>
      </c>
      <c r="N18" s="11">
        <v>0</v>
      </c>
      <c r="O18" s="11">
        <v>0</v>
      </c>
      <c r="P18" s="11">
        <v>0</v>
      </c>
      <c r="Q18" s="11">
        <v>0</v>
      </c>
      <c r="R18" s="14">
        <v>800000000</v>
      </c>
    </row>
    <row r="19" spans="1:18" ht="15" customHeight="1" x14ac:dyDescent="0.25">
      <c r="A19" s="12" t="s">
        <v>83</v>
      </c>
      <c r="B19" s="6" t="s">
        <v>19</v>
      </c>
      <c r="C19" s="6" t="s">
        <v>21</v>
      </c>
      <c r="D19" s="6" t="s">
        <v>22</v>
      </c>
      <c r="E19" s="6" t="s">
        <v>21</v>
      </c>
      <c r="F19" s="6" t="s">
        <v>24</v>
      </c>
      <c r="G19" s="6" t="s">
        <v>43</v>
      </c>
      <c r="H19" s="6"/>
      <c r="I19" s="6"/>
      <c r="J19" s="6" t="s">
        <v>44</v>
      </c>
      <c r="K19" s="14">
        <v>2432000</v>
      </c>
      <c r="L19" s="11">
        <v>0</v>
      </c>
      <c r="M19" s="14">
        <v>2432000</v>
      </c>
      <c r="N19" s="11">
        <v>0</v>
      </c>
      <c r="O19" s="11">
        <v>0</v>
      </c>
      <c r="P19" s="11">
        <v>0</v>
      </c>
      <c r="Q19" s="11">
        <v>0</v>
      </c>
      <c r="R19" s="14">
        <v>2432000</v>
      </c>
    </row>
    <row r="20" spans="1:18" ht="22.5" customHeight="1" x14ac:dyDescent="0.25">
      <c r="A20" s="12" t="s">
        <v>84</v>
      </c>
      <c r="B20" s="6" t="s">
        <v>19</v>
      </c>
      <c r="C20" s="6" t="s">
        <v>21</v>
      </c>
      <c r="D20" s="6" t="s">
        <v>22</v>
      </c>
      <c r="E20" s="6" t="s">
        <v>21</v>
      </c>
      <c r="F20" s="6" t="s">
        <v>24</v>
      </c>
      <c r="G20" s="6" t="s">
        <v>43</v>
      </c>
      <c r="H20" s="6" t="s">
        <v>24</v>
      </c>
      <c r="I20" s="6"/>
      <c r="J20" s="6" t="s">
        <v>45</v>
      </c>
      <c r="K20" s="14">
        <v>2432000</v>
      </c>
      <c r="L20" s="11">
        <v>0</v>
      </c>
      <c r="M20" s="14">
        <v>2432000</v>
      </c>
      <c r="N20" s="11">
        <v>0</v>
      </c>
      <c r="O20" s="11">
        <v>0</v>
      </c>
      <c r="P20" s="11">
        <v>0</v>
      </c>
      <c r="Q20" s="11">
        <v>0</v>
      </c>
      <c r="R20" s="14">
        <v>2432000</v>
      </c>
    </row>
    <row r="21" spans="1:18" ht="18" customHeight="1" x14ac:dyDescent="0.25">
      <c r="A21" s="12" t="s">
        <v>85</v>
      </c>
      <c r="B21" s="6" t="s">
        <v>19</v>
      </c>
      <c r="C21" s="6" t="s">
        <v>21</v>
      </c>
      <c r="D21" s="6" t="s">
        <v>22</v>
      </c>
      <c r="E21" s="6" t="s">
        <v>26</v>
      </c>
      <c r="F21" s="6"/>
      <c r="G21" s="6"/>
      <c r="H21" s="6"/>
      <c r="I21" s="6"/>
      <c r="J21" s="6" t="s">
        <v>56</v>
      </c>
      <c r="K21" s="14">
        <v>89000000000</v>
      </c>
      <c r="L21" s="11">
        <v>0</v>
      </c>
      <c r="M21" s="14">
        <v>89000000000</v>
      </c>
      <c r="N21" s="11">
        <v>940.64</v>
      </c>
      <c r="O21" s="11">
        <v>940.64</v>
      </c>
      <c r="P21" s="11">
        <v>0</v>
      </c>
      <c r="Q21" s="11">
        <v>940.64</v>
      </c>
      <c r="R21" s="14">
        <v>88999999059.360001</v>
      </c>
    </row>
    <row r="22" spans="1:18" ht="15" customHeight="1" x14ac:dyDescent="0.25">
      <c r="A22" s="12" t="s">
        <v>86</v>
      </c>
      <c r="B22" s="6" t="s">
        <v>19</v>
      </c>
      <c r="C22" s="6" t="s">
        <v>21</v>
      </c>
      <c r="D22" s="6" t="s">
        <v>22</v>
      </c>
      <c r="E22" s="6" t="s">
        <v>26</v>
      </c>
      <c r="F22" s="6" t="s">
        <v>24</v>
      </c>
      <c r="G22" s="6"/>
      <c r="H22" s="6"/>
      <c r="I22" s="6"/>
      <c r="J22" s="6" t="s">
        <v>57</v>
      </c>
      <c r="K22" s="14">
        <v>89000000000</v>
      </c>
      <c r="L22" s="11">
        <v>0</v>
      </c>
      <c r="M22" s="14">
        <v>89000000000</v>
      </c>
      <c r="N22" s="11">
        <v>0</v>
      </c>
      <c r="O22" s="11">
        <v>0</v>
      </c>
      <c r="P22" s="11">
        <v>0</v>
      </c>
      <c r="Q22" s="11">
        <v>0</v>
      </c>
      <c r="R22" s="14">
        <v>89000000000</v>
      </c>
    </row>
    <row r="23" spans="1:18" ht="15" customHeight="1" x14ac:dyDescent="0.25">
      <c r="A23" s="12" t="s">
        <v>87</v>
      </c>
      <c r="B23" s="6" t="s">
        <v>19</v>
      </c>
      <c r="C23" s="6" t="s">
        <v>21</v>
      </c>
      <c r="D23" s="6" t="s">
        <v>22</v>
      </c>
      <c r="E23" s="6" t="s">
        <v>26</v>
      </c>
      <c r="F23" s="6" t="s">
        <v>40</v>
      </c>
      <c r="G23" s="6"/>
      <c r="H23" s="6"/>
      <c r="I23" s="6"/>
      <c r="J23" s="6" t="s">
        <v>58</v>
      </c>
      <c r="K23" s="14">
        <v>0</v>
      </c>
      <c r="L23" s="11">
        <v>0</v>
      </c>
      <c r="M23" s="11">
        <v>0</v>
      </c>
      <c r="N23" s="11">
        <v>940.64</v>
      </c>
      <c r="O23" s="11">
        <v>940.64</v>
      </c>
      <c r="P23" s="11">
        <v>0</v>
      </c>
      <c r="Q23" s="11">
        <v>940.64</v>
      </c>
      <c r="R23" s="11">
        <v>-940.64</v>
      </c>
    </row>
    <row r="24" spans="1:18" ht="15" customHeight="1" x14ac:dyDescent="0.25">
      <c r="A24" s="12" t="s">
        <v>88</v>
      </c>
      <c r="B24" s="6" t="s">
        <v>19</v>
      </c>
      <c r="C24" s="6" t="s">
        <v>21</v>
      </c>
      <c r="D24" s="6" t="s">
        <v>22</v>
      </c>
      <c r="E24" s="6" t="s">
        <v>26</v>
      </c>
      <c r="F24" s="6" t="s">
        <v>40</v>
      </c>
      <c r="G24" s="6" t="s">
        <v>21</v>
      </c>
      <c r="H24" s="6"/>
      <c r="I24" s="6"/>
      <c r="J24" s="6" t="s">
        <v>59</v>
      </c>
      <c r="K24" s="14">
        <v>0</v>
      </c>
      <c r="L24" s="11">
        <v>0</v>
      </c>
      <c r="M24" s="11">
        <v>0</v>
      </c>
      <c r="N24" s="11">
        <v>940.64</v>
      </c>
      <c r="O24" s="11">
        <v>940.64</v>
      </c>
      <c r="P24" s="11">
        <v>0</v>
      </c>
      <c r="Q24" s="11">
        <v>940.64</v>
      </c>
      <c r="R24" s="11">
        <v>-940.64</v>
      </c>
    </row>
    <row r="25" spans="1:18" ht="15" customHeight="1" x14ac:dyDescent="0.25">
      <c r="A25" s="12" t="s">
        <v>89</v>
      </c>
      <c r="B25" s="6" t="s">
        <v>19</v>
      </c>
      <c r="C25" s="6" t="s">
        <v>21</v>
      </c>
      <c r="D25" s="6" t="s">
        <v>22</v>
      </c>
      <c r="E25" s="6" t="s">
        <v>26</v>
      </c>
      <c r="F25" s="6" t="s">
        <v>40</v>
      </c>
      <c r="G25" s="6" t="s">
        <v>21</v>
      </c>
      <c r="H25" s="6" t="s">
        <v>24</v>
      </c>
      <c r="I25" s="6"/>
      <c r="J25" s="6" t="s">
        <v>60</v>
      </c>
      <c r="K25" s="14">
        <v>0</v>
      </c>
      <c r="L25" s="11">
        <v>0</v>
      </c>
      <c r="M25" s="11">
        <v>0</v>
      </c>
      <c r="N25" s="11">
        <v>940.64</v>
      </c>
      <c r="O25" s="11">
        <v>940.64</v>
      </c>
      <c r="P25" s="11">
        <v>0</v>
      </c>
      <c r="Q25" s="11">
        <v>940.64</v>
      </c>
      <c r="R25" s="11">
        <v>-940.64</v>
      </c>
    </row>
    <row r="26" spans="1:18" ht="15" customHeight="1" x14ac:dyDescent="0.25">
      <c r="A26" s="12" t="s">
        <v>90</v>
      </c>
      <c r="B26" s="6" t="s">
        <v>19</v>
      </c>
      <c r="C26" s="6" t="s">
        <v>21</v>
      </c>
      <c r="D26" s="6" t="s">
        <v>22</v>
      </c>
      <c r="E26" s="6" t="s">
        <v>26</v>
      </c>
      <c r="F26" s="6" t="s">
        <v>40</v>
      </c>
      <c r="G26" s="6" t="s">
        <v>21</v>
      </c>
      <c r="H26" s="6" t="s">
        <v>24</v>
      </c>
      <c r="I26" s="6" t="s">
        <v>22</v>
      </c>
      <c r="J26" s="6" t="s">
        <v>61</v>
      </c>
      <c r="K26" s="14">
        <v>0</v>
      </c>
      <c r="L26" s="11">
        <v>0</v>
      </c>
      <c r="M26" s="11">
        <v>0</v>
      </c>
      <c r="N26" s="11">
        <v>940.64</v>
      </c>
      <c r="O26" s="11">
        <v>940.64</v>
      </c>
      <c r="P26" s="11">
        <v>0</v>
      </c>
      <c r="Q26" s="11">
        <v>940.64</v>
      </c>
      <c r="R26" s="11">
        <v>-940.64</v>
      </c>
    </row>
  </sheetData>
  <pageMargins left="0.86614173228346503" right="3.9370078740157501E-2" top="0.78740157480314998" bottom="0.74678346456692901" header="0.78740157480314998" footer="0.39370078740157499"/>
  <pageSetup orientation="landscape" horizontalDpi="300" verticalDpi="300" r:id="rId1"/>
  <headerFooter alignWithMargins="0">
    <oddFooter>&amp;R&amp;"Arial,Regular"&amp;8&amp;P 
&amp;"-,Regular"de 
&amp;"-,Regular"&amp;N 
&amp;"-,Regular"Página</oddFooter>
  </headerFooter>
  <ignoredErrors>
    <ignoredError sqref="A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5"/>
  <sheetViews>
    <sheetView showGridLines="0" tabSelected="1" zoomScale="85" zoomScaleNormal="85" zoomScaleSheetLayoutView="100" workbookViewId="0">
      <selection activeCell="G12" sqref="G12"/>
    </sheetView>
  </sheetViews>
  <sheetFormatPr baseColWidth="10" defaultColWidth="11.42578125" defaultRowHeight="15" x14ac:dyDescent="0.25"/>
  <cols>
    <col min="1" max="1" width="16.85546875" style="1" customWidth="1"/>
    <col min="2" max="2" width="31.5703125" style="1" customWidth="1"/>
    <col min="3" max="3" width="23.140625" style="45" customWidth="1"/>
    <col min="4" max="4" width="18.140625" style="3" customWidth="1"/>
    <col min="5" max="5" width="16.85546875" style="3" bestFit="1" customWidth="1"/>
    <col min="6" max="6" width="14.140625" style="1" customWidth="1"/>
    <col min="7" max="7" width="14.85546875" style="44" customWidth="1"/>
    <col min="8" max="8" width="15.140625" style="21" customWidth="1"/>
    <col min="9" max="10" width="15.140625" style="1" customWidth="1"/>
    <col min="11" max="11" width="13.7109375" style="1" hidden="1" customWidth="1"/>
    <col min="12" max="12" width="15.140625" style="1" hidden="1" customWidth="1"/>
    <col min="13" max="13" width="20.28515625" style="57" hidden="1" customWidth="1"/>
    <col min="14" max="14" width="23" style="1" hidden="1" customWidth="1"/>
    <col min="15" max="15" width="15.140625" style="1" hidden="1" customWidth="1"/>
    <col min="16" max="16" width="18.5703125" style="1" hidden="1" customWidth="1"/>
    <col min="17" max="17" width="15.140625" style="25" hidden="1" customWidth="1"/>
    <col min="18" max="19" width="16.140625" style="57" bestFit="1" customWidth="1"/>
    <col min="20" max="20" width="18.140625" style="21" customWidth="1"/>
    <col min="21" max="21" width="17.42578125" style="21" customWidth="1"/>
    <col min="22" max="22" width="11.42578125" style="33" customWidth="1"/>
    <col min="23" max="23" width="27.140625" style="26" bestFit="1" customWidth="1"/>
    <col min="24" max="24" width="22.140625" style="26" customWidth="1"/>
    <col min="25" max="16384" width="11.42578125" style="26"/>
  </cols>
  <sheetData>
    <row r="1" spans="1:24" ht="18.75" customHeight="1" x14ac:dyDescent="0.25">
      <c r="A1" s="92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4" ht="18.75" customHeight="1" x14ac:dyDescent="0.25">
      <c r="A2" s="93" t="s">
        <v>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4" ht="25.5" customHeight="1" x14ac:dyDescent="0.25">
      <c r="A3" s="90" t="s">
        <v>93</v>
      </c>
      <c r="B3" s="88" t="s">
        <v>10</v>
      </c>
      <c r="C3" s="91" t="s">
        <v>94</v>
      </c>
      <c r="D3" s="91"/>
      <c r="E3" s="91"/>
      <c r="F3" s="63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4"/>
      <c r="S3" s="64" t="s">
        <v>95</v>
      </c>
      <c r="T3" s="64"/>
      <c r="U3" s="64"/>
      <c r="V3" s="65"/>
    </row>
    <row r="4" spans="1:24" ht="47.25" customHeight="1" x14ac:dyDescent="0.25">
      <c r="A4" s="90"/>
      <c r="B4" s="89"/>
      <c r="C4" s="48" t="s">
        <v>11</v>
      </c>
      <c r="D4" s="49" t="s">
        <v>12</v>
      </c>
      <c r="E4" s="49" t="s">
        <v>13</v>
      </c>
      <c r="F4" s="50" t="s">
        <v>96</v>
      </c>
      <c r="G4" s="48" t="s">
        <v>97</v>
      </c>
      <c r="H4" s="51" t="s">
        <v>98</v>
      </c>
      <c r="I4" s="50" t="s">
        <v>99</v>
      </c>
      <c r="J4" s="50" t="s">
        <v>100</v>
      </c>
      <c r="K4" s="50" t="s">
        <v>101</v>
      </c>
      <c r="L4" s="50" t="s">
        <v>102</v>
      </c>
      <c r="M4" s="51" t="s">
        <v>103</v>
      </c>
      <c r="N4" s="50" t="s">
        <v>104</v>
      </c>
      <c r="O4" s="52" t="s">
        <v>105</v>
      </c>
      <c r="P4" s="52" t="s">
        <v>106</v>
      </c>
      <c r="Q4" s="53" t="s">
        <v>107</v>
      </c>
      <c r="R4" s="54" t="s">
        <v>108</v>
      </c>
      <c r="S4" s="54" t="s">
        <v>109</v>
      </c>
      <c r="T4" s="54" t="s">
        <v>18</v>
      </c>
      <c r="U4" s="82" t="s">
        <v>16</v>
      </c>
      <c r="V4" s="55" t="s">
        <v>110</v>
      </c>
    </row>
    <row r="5" spans="1:24" ht="26.25" x14ac:dyDescent="0.25">
      <c r="A5" s="34">
        <v>3</v>
      </c>
      <c r="B5" s="34" t="s">
        <v>20</v>
      </c>
      <c r="C5" s="66">
        <v>277639096000</v>
      </c>
      <c r="D5" s="66">
        <v>0</v>
      </c>
      <c r="E5" s="66">
        <v>277639096000</v>
      </c>
      <c r="F5" s="66">
        <v>8755063591.8199997</v>
      </c>
      <c r="G5" s="66">
        <v>15022215741.530001</v>
      </c>
      <c r="H5" s="66">
        <v>18905563008.68</v>
      </c>
      <c r="I5" s="66">
        <v>20281109703</v>
      </c>
      <c r="J5" s="66">
        <v>19490619587.529999</v>
      </c>
      <c r="K5" s="78"/>
      <c r="L5" s="66"/>
      <c r="M5" s="66"/>
      <c r="N5" s="66"/>
      <c r="O5" s="66"/>
      <c r="P5" s="66"/>
      <c r="Q5" s="66"/>
      <c r="R5" s="66">
        <v>82454571632.559998</v>
      </c>
      <c r="S5" s="66">
        <v>79980608970.559998</v>
      </c>
      <c r="T5" s="66">
        <v>197658487029.44</v>
      </c>
      <c r="U5" s="66">
        <v>2473962662</v>
      </c>
      <c r="V5" s="83">
        <f>+R5/E5</f>
        <v>0.29698472880980709</v>
      </c>
      <c r="W5" s="30"/>
      <c r="X5" s="20"/>
    </row>
    <row r="6" spans="1:24" ht="26.25" x14ac:dyDescent="0.25">
      <c r="A6" s="35" t="s">
        <v>70</v>
      </c>
      <c r="B6" s="34" t="s">
        <v>20</v>
      </c>
      <c r="C6" s="66">
        <v>277639096000</v>
      </c>
      <c r="D6" s="66">
        <v>0</v>
      </c>
      <c r="E6" s="66">
        <v>277639096000</v>
      </c>
      <c r="F6" s="66">
        <v>8755063591.8199997</v>
      </c>
      <c r="G6" s="66">
        <v>15022215741.530001</v>
      </c>
      <c r="H6" s="66">
        <v>18905563008.68</v>
      </c>
      <c r="I6" s="66">
        <v>20281109703</v>
      </c>
      <c r="J6" s="66">
        <v>19490619587.529999</v>
      </c>
      <c r="K6" s="78"/>
      <c r="L6" s="66"/>
      <c r="M6" s="66"/>
      <c r="N6" s="66"/>
      <c r="O6" s="66"/>
      <c r="P6" s="66"/>
      <c r="Q6" s="66"/>
      <c r="R6" s="66">
        <v>82454571632.559998</v>
      </c>
      <c r="S6" s="66">
        <v>79980608970.559998</v>
      </c>
      <c r="T6" s="66">
        <v>197658487029.44</v>
      </c>
      <c r="U6" s="66">
        <v>2473962662</v>
      </c>
      <c r="V6" s="83">
        <f t="shared" ref="V6:V38" si="0">+R6/E6</f>
        <v>0.29698472880980709</v>
      </c>
      <c r="X6" s="30"/>
    </row>
    <row r="7" spans="1:24" ht="26.25" x14ac:dyDescent="0.25">
      <c r="A7" s="36" t="s">
        <v>71</v>
      </c>
      <c r="B7" s="37" t="s">
        <v>20</v>
      </c>
      <c r="C7" s="66">
        <v>277639096000</v>
      </c>
      <c r="D7" s="66">
        <v>0</v>
      </c>
      <c r="E7" s="66">
        <v>277639096000</v>
      </c>
      <c r="F7" s="66">
        <v>8755063591.8199997</v>
      </c>
      <c r="G7" s="66">
        <v>15022215741.530001</v>
      </c>
      <c r="H7" s="66">
        <v>18905563008.68</v>
      </c>
      <c r="I7" s="66">
        <v>20281109703</v>
      </c>
      <c r="J7" s="66">
        <v>19490619587.529999</v>
      </c>
      <c r="K7" s="78"/>
      <c r="L7" s="66"/>
      <c r="M7" s="66"/>
      <c r="N7" s="66"/>
      <c r="O7" s="66"/>
      <c r="P7" s="66"/>
      <c r="Q7" s="66"/>
      <c r="R7" s="66">
        <v>82454571632.559998</v>
      </c>
      <c r="S7" s="66">
        <v>79980608970.559998</v>
      </c>
      <c r="T7" s="66">
        <v>197658487029.44</v>
      </c>
      <c r="U7" s="66">
        <v>2473962662</v>
      </c>
      <c r="V7" s="83">
        <f t="shared" si="0"/>
        <v>0.29698472880980709</v>
      </c>
      <c r="W7" s="30"/>
    </row>
    <row r="8" spans="1:24" s="29" customFormat="1" ht="18" customHeight="1" x14ac:dyDescent="0.25">
      <c r="A8" s="58" t="s">
        <v>72</v>
      </c>
      <c r="B8" s="58" t="s">
        <v>23</v>
      </c>
      <c r="C8" s="68">
        <v>194139096000</v>
      </c>
      <c r="D8" s="68">
        <v>0</v>
      </c>
      <c r="E8" s="68">
        <v>194139096000</v>
      </c>
      <c r="F8" s="68">
        <v>8739412169.9099998</v>
      </c>
      <c r="G8" s="68">
        <v>15012108033.700001</v>
      </c>
      <c r="H8" s="68">
        <v>18903145302.619999</v>
      </c>
      <c r="I8" s="68">
        <v>20280768732.740002</v>
      </c>
      <c r="J8" s="68">
        <v>19479208330.529999</v>
      </c>
      <c r="K8" s="79"/>
      <c r="L8" s="68"/>
      <c r="M8" s="68"/>
      <c r="N8" s="68"/>
      <c r="O8" s="68"/>
      <c r="P8" s="68"/>
      <c r="Q8" s="68"/>
      <c r="R8" s="68">
        <v>82414642569.5</v>
      </c>
      <c r="S8" s="68">
        <v>79940679907.5</v>
      </c>
      <c r="T8" s="68">
        <v>114198416092.5</v>
      </c>
      <c r="U8" s="68">
        <v>2473962662</v>
      </c>
      <c r="V8" s="84">
        <f>+R8/E8</f>
        <v>0.42451337349124157</v>
      </c>
      <c r="W8" s="94">
        <f>+R8/E8</f>
        <v>0.42451337349124157</v>
      </c>
    </row>
    <row r="9" spans="1:24" hidden="1" x14ac:dyDescent="0.25">
      <c r="A9" s="39" t="s">
        <v>73</v>
      </c>
      <c r="B9" s="34" t="s">
        <v>25</v>
      </c>
      <c r="C9" s="66">
        <v>194139096000</v>
      </c>
      <c r="D9" s="66">
        <v>0</v>
      </c>
      <c r="E9" s="66">
        <v>194139096000</v>
      </c>
      <c r="F9" s="66">
        <v>8739412169.9099998</v>
      </c>
      <c r="G9" s="66">
        <v>15012108033.700001</v>
      </c>
      <c r="H9" s="66">
        <v>18903145302.619999</v>
      </c>
      <c r="I9" s="66">
        <v>20280768732.740002</v>
      </c>
      <c r="J9" s="66">
        <v>19479208330.529999</v>
      </c>
      <c r="K9" s="78"/>
      <c r="L9" s="66"/>
      <c r="M9" s="66"/>
      <c r="N9" s="66"/>
      <c r="O9" s="66"/>
      <c r="P9" s="66"/>
      <c r="Q9" s="66"/>
      <c r="R9" s="66">
        <v>82414642569.5</v>
      </c>
      <c r="S9" s="66">
        <v>79940679907.5</v>
      </c>
      <c r="T9" s="66">
        <v>114198416092.5</v>
      </c>
      <c r="U9" s="66">
        <v>2473962662</v>
      </c>
      <c r="V9" s="83">
        <f t="shared" si="0"/>
        <v>0.42451337349124157</v>
      </c>
      <c r="W9" s="30"/>
    </row>
    <row r="10" spans="1:24" s="29" customFormat="1" ht="26.25" x14ac:dyDescent="0.25">
      <c r="A10" s="58" t="s">
        <v>74</v>
      </c>
      <c r="B10" s="59" t="s">
        <v>27</v>
      </c>
      <c r="C10" s="68">
        <v>186423522000</v>
      </c>
      <c r="D10" s="68">
        <v>0</v>
      </c>
      <c r="E10" s="68">
        <v>186423522000</v>
      </c>
      <c r="F10" s="68">
        <v>8153205223</v>
      </c>
      <c r="G10" s="68">
        <v>14335331732</v>
      </c>
      <c r="H10" s="68">
        <v>18232015534</v>
      </c>
      <c r="I10" s="68">
        <v>19780802951</v>
      </c>
      <c r="J10" s="68">
        <v>18962639591</v>
      </c>
      <c r="K10" s="79"/>
      <c r="L10" s="68"/>
      <c r="M10" s="68"/>
      <c r="N10" s="68"/>
      <c r="O10" s="68"/>
      <c r="P10" s="68"/>
      <c r="Q10" s="68"/>
      <c r="R10" s="68">
        <v>79463995031</v>
      </c>
      <c r="S10" s="68">
        <v>77053750424</v>
      </c>
      <c r="T10" s="68">
        <v>109369771576</v>
      </c>
      <c r="U10" s="68">
        <v>2410244607</v>
      </c>
      <c r="V10" s="84">
        <f t="shared" si="0"/>
        <v>0.42625519665377848</v>
      </c>
      <c r="W10" s="47"/>
      <c r="X10" s="31"/>
    </row>
    <row r="11" spans="1:24" ht="26.25" hidden="1" customHeight="1" x14ac:dyDescent="0.25">
      <c r="A11" s="38" t="s">
        <v>111</v>
      </c>
      <c r="B11" s="38" t="s">
        <v>29</v>
      </c>
      <c r="C11" s="66" t="e">
        <v>#N/A</v>
      </c>
      <c r="D11" s="66" t="e">
        <v>#N/A</v>
      </c>
      <c r="E11" s="66" t="e">
        <v>#N/A</v>
      </c>
      <c r="F11" s="66" t="e">
        <v>#N/A</v>
      </c>
      <c r="G11" s="66" t="e">
        <v>#N/A</v>
      </c>
      <c r="H11" s="66" t="e">
        <v>#N/A</v>
      </c>
      <c r="I11" s="66" t="e">
        <v>#N/A</v>
      </c>
      <c r="J11" s="66" t="e">
        <v>#N/A</v>
      </c>
      <c r="K11" s="78"/>
      <c r="L11" s="66"/>
      <c r="M11" s="66"/>
      <c r="N11" s="66"/>
      <c r="O11" s="66"/>
      <c r="P11" s="66"/>
      <c r="Q11" s="66"/>
      <c r="R11" s="66" t="e">
        <v>#N/A</v>
      </c>
      <c r="S11" s="66" t="e">
        <v>#N/A</v>
      </c>
      <c r="T11" s="66" t="e">
        <v>#N/A</v>
      </c>
      <c r="U11" s="66" t="e">
        <v>#N/A</v>
      </c>
      <c r="V11" s="83" t="e">
        <f t="shared" si="0"/>
        <v>#N/A</v>
      </c>
    </row>
    <row r="12" spans="1:24" ht="26.25" x14ac:dyDescent="0.25">
      <c r="A12" s="38" t="s">
        <v>75</v>
      </c>
      <c r="B12" s="38" t="s">
        <v>31</v>
      </c>
      <c r="C12" s="66">
        <v>94785250000</v>
      </c>
      <c r="D12" s="66">
        <v>0</v>
      </c>
      <c r="E12" s="66">
        <v>94785250000</v>
      </c>
      <c r="F12" s="66">
        <v>3037728890</v>
      </c>
      <c r="G12" s="66">
        <v>8442822245</v>
      </c>
      <c r="H12" s="66">
        <v>11546831211</v>
      </c>
      <c r="I12" s="66">
        <v>12219838930</v>
      </c>
      <c r="J12" s="66">
        <v>11730590930</v>
      </c>
      <c r="K12" s="78"/>
      <c r="L12" s="66"/>
      <c r="M12" s="66"/>
      <c r="N12" s="66"/>
      <c r="O12" s="66"/>
      <c r="P12" s="66"/>
      <c r="Q12" s="66"/>
      <c r="R12" s="66">
        <v>46977812206</v>
      </c>
      <c r="S12" s="66">
        <v>44991888147</v>
      </c>
      <c r="T12" s="66">
        <v>49793361853</v>
      </c>
      <c r="U12" s="66">
        <v>1985924059</v>
      </c>
      <c r="V12" s="83">
        <f t="shared" si="0"/>
        <v>0.49562365669764019</v>
      </c>
      <c r="W12" s="86"/>
      <c r="X12" s="87"/>
    </row>
    <row r="13" spans="1:24" ht="26.25" x14ac:dyDescent="0.25">
      <c r="A13" s="38" t="s">
        <v>76</v>
      </c>
      <c r="B13" s="38" t="s">
        <v>33</v>
      </c>
      <c r="C13" s="66">
        <v>9755260000</v>
      </c>
      <c r="D13" s="66">
        <v>0</v>
      </c>
      <c r="E13" s="66">
        <v>9755260000</v>
      </c>
      <c r="F13" s="66">
        <v>651183974</v>
      </c>
      <c r="G13" s="66">
        <v>998511932</v>
      </c>
      <c r="H13" s="66">
        <v>1479700410</v>
      </c>
      <c r="I13" s="66">
        <v>1965467676</v>
      </c>
      <c r="J13" s="66">
        <v>1580638762</v>
      </c>
      <c r="K13" s="78"/>
      <c r="L13" s="66"/>
      <c r="M13" s="66"/>
      <c r="N13" s="66"/>
      <c r="O13" s="66"/>
      <c r="P13" s="66"/>
      <c r="Q13" s="66"/>
      <c r="R13" s="66">
        <v>6675502754</v>
      </c>
      <c r="S13" s="66">
        <v>6338410909</v>
      </c>
      <c r="T13" s="66">
        <v>3416849091</v>
      </c>
      <c r="U13" s="66">
        <v>337091845</v>
      </c>
      <c r="V13" s="83">
        <f t="shared" si="0"/>
        <v>0.68429777924934854</v>
      </c>
    </row>
    <row r="14" spans="1:24" ht="26.25" x14ac:dyDescent="0.25">
      <c r="A14" s="38" t="s">
        <v>77</v>
      </c>
      <c r="B14" s="38" t="s">
        <v>35</v>
      </c>
      <c r="C14" s="66">
        <v>11379903000</v>
      </c>
      <c r="D14" s="66">
        <v>0</v>
      </c>
      <c r="E14" s="66">
        <v>11379903000</v>
      </c>
      <c r="F14" s="66">
        <v>442823666</v>
      </c>
      <c r="G14" s="66">
        <v>695119824</v>
      </c>
      <c r="H14" s="66">
        <v>770059802</v>
      </c>
      <c r="I14" s="66">
        <v>1269843856</v>
      </c>
      <c r="J14" s="66">
        <v>782017706</v>
      </c>
      <c r="K14" s="78"/>
      <c r="L14" s="66"/>
      <c r="M14" s="66"/>
      <c r="N14" s="66"/>
      <c r="O14" s="66"/>
      <c r="P14" s="66"/>
      <c r="Q14" s="66"/>
      <c r="R14" s="66">
        <v>3959864854</v>
      </c>
      <c r="S14" s="66">
        <v>3932796335</v>
      </c>
      <c r="T14" s="66">
        <v>7447106665</v>
      </c>
      <c r="U14" s="66">
        <v>27068519</v>
      </c>
      <c r="V14" s="83">
        <f t="shared" si="0"/>
        <v>0.34797000062302813</v>
      </c>
    </row>
    <row r="15" spans="1:24" ht="26.25" x14ac:dyDescent="0.25">
      <c r="A15" s="38" t="s">
        <v>78</v>
      </c>
      <c r="B15" s="38" t="s">
        <v>37</v>
      </c>
      <c r="C15" s="66">
        <v>70503109000</v>
      </c>
      <c r="D15" s="66">
        <v>0</v>
      </c>
      <c r="E15" s="66">
        <v>70503109000</v>
      </c>
      <c r="F15" s="66">
        <v>4021468693</v>
      </c>
      <c r="G15" s="66">
        <v>4198877731</v>
      </c>
      <c r="H15" s="66">
        <v>4435424111</v>
      </c>
      <c r="I15" s="66">
        <v>4325652489</v>
      </c>
      <c r="J15" s="66">
        <v>4869392193</v>
      </c>
      <c r="K15" s="78"/>
      <c r="L15" s="66"/>
      <c r="M15" s="66"/>
      <c r="N15" s="66"/>
      <c r="O15" s="66"/>
      <c r="P15" s="66"/>
      <c r="Q15" s="66"/>
      <c r="R15" s="66">
        <v>21850815217</v>
      </c>
      <c r="S15" s="66">
        <v>21790655033</v>
      </c>
      <c r="T15" s="66">
        <v>48712453967</v>
      </c>
      <c r="U15" s="66">
        <v>60160184</v>
      </c>
      <c r="V15" s="83">
        <f t="shared" si="0"/>
        <v>0.30992697381614759</v>
      </c>
    </row>
    <row r="16" spans="1:24" s="29" customFormat="1" ht="35.25" customHeight="1" x14ac:dyDescent="0.25">
      <c r="A16" s="60" t="s">
        <v>79</v>
      </c>
      <c r="B16" s="61" t="s">
        <v>38</v>
      </c>
      <c r="C16" s="68">
        <v>7715574000</v>
      </c>
      <c r="D16" s="68">
        <v>0</v>
      </c>
      <c r="E16" s="68">
        <v>7715574000</v>
      </c>
      <c r="F16" s="68">
        <v>586194678</v>
      </c>
      <c r="G16" s="68">
        <v>676769579</v>
      </c>
      <c r="H16" s="68">
        <v>645125735</v>
      </c>
      <c r="I16" s="68">
        <v>499965781.74000001</v>
      </c>
      <c r="J16" s="68">
        <v>516555695</v>
      </c>
      <c r="K16" s="79"/>
      <c r="L16" s="68"/>
      <c r="M16" s="68"/>
      <c r="N16" s="68"/>
      <c r="O16" s="68"/>
      <c r="P16" s="68"/>
      <c r="Q16" s="68"/>
      <c r="R16" s="68">
        <v>2924611468.7399998</v>
      </c>
      <c r="S16" s="68">
        <v>2860893413.7399998</v>
      </c>
      <c r="T16" s="68">
        <v>4854680586.2600002</v>
      </c>
      <c r="U16" s="68">
        <v>63718055</v>
      </c>
      <c r="V16" s="84">
        <f t="shared" si="0"/>
        <v>0.37905299965239136</v>
      </c>
    </row>
    <row r="17" spans="1:23" x14ac:dyDescent="0.25">
      <c r="A17" s="42" t="s">
        <v>80</v>
      </c>
      <c r="B17" s="38" t="s">
        <v>39</v>
      </c>
      <c r="C17" s="66">
        <v>7638418260</v>
      </c>
      <c r="D17" s="66">
        <v>0</v>
      </c>
      <c r="E17" s="66">
        <v>7638418260</v>
      </c>
      <c r="F17" s="66">
        <v>473691928.32999998</v>
      </c>
      <c r="G17" s="66">
        <v>545889451</v>
      </c>
      <c r="H17" s="66">
        <v>436453216</v>
      </c>
      <c r="I17" s="66">
        <v>405905846.74000001</v>
      </c>
      <c r="J17" s="66">
        <v>402349342</v>
      </c>
      <c r="K17" s="78"/>
      <c r="L17" s="66"/>
      <c r="M17" s="66"/>
      <c r="N17" s="66"/>
      <c r="O17" s="66"/>
      <c r="P17" s="66"/>
      <c r="Q17" s="66"/>
      <c r="R17" s="66">
        <v>2264289784.0700002</v>
      </c>
      <c r="S17" s="66">
        <v>2216684306.0700002</v>
      </c>
      <c r="T17" s="66">
        <v>5421733953.9300003</v>
      </c>
      <c r="U17" s="66">
        <v>47605478</v>
      </c>
      <c r="V17" s="83">
        <f t="shared" si="0"/>
        <v>0.2964343803909476</v>
      </c>
    </row>
    <row r="18" spans="1:23" x14ac:dyDescent="0.25">
      <c r="A18" s="42" t="s">
        <v>81</v>
      </c>
      <c r="B18" s="38" t="s">
        <v>41</v>
      </c>
      <c r="C18" s="66">
        <v>0</v>
      </c>
      <c r="D18" s="66">
        <v>0</v>
      </c>
      <c r="E18" s="66">
        <v>0</v>
      </c>
      <c r="F18" s="66">
        <v>473691928.32999998</v>
      </c>
      <c r="G18" s="66">
        <v>545889451</v>
      </c>
      <c r="H18" s="66">
        <v>436453216</v>
      </c>
      <c r="I18" s="66">
        <v>405905846.74000001</v>
      </c>
      <c r="J18" s="66">
        <v>402349342</v>
      </c>
      <c r="K18" s="78"/>
      <c r="L18" s="66"/>
      <c r="M18" s="66"/>
      <c r="N18" s="66"/>
      <c r="O18" s="66"/>
      <c r="P18" s="66"/>
      <c r="Q18" s="66"/>
      <c r="R18" s="66">
        <v>2264289784.0700002</v>
      </c>
      <c r="S18" s="66">
        <v>2216684306.0700002</v>
      </c>
      <c r="T18" s="66">
        <v>-2216684306.0700002</v>
      </c>
      <c r="U18" s="66">
        <v>47605478</v>
      </c>
      <c r="V18" s="83">
        <v>0</v>
      </c>
    </row>
    <row r="19" spans="1:23" x14ac:dyDescent="0.25">
      <c r="A19" s="42" t="s">
        <v>82</v>
      </c>
      <c r="B19" s="38" t="s">
        <v>42</v>
      </c>
      <c r="C19" s="66">
        <v>77155740</v>
      </c>
      <c r="D19" s="66">
        <v>0</v>
      </c>
      <c r="E19" s="95">
        <v>77155740</v>
      </c>
      <c r="F19" s="66">
        <v>112502749.67</v>
      </c>
      <c r="G19" s="66">
        <v>130880128</v>
      </c>
      <c r="H19" s="66">
        <v>208672519</v>
      </c>
      <c r="I19" s="66">
        <v>94059935</v>
      </c>
      <c r="J19" s="66">
        <v>114206353</v>
      </c>
      <c r="K19" s="78"/>
      <c r="L19" s="66"/>
      <c r="M19" s="66"/>
      <c r="N19" s="66"/>
      <c r="O19" s="66"/>
      <c r="P19" s="66"/>
      <c r="Q19" s="66"/>
      <c r="R19" s="66">
        <v>660321684.66999996</v>
      </c>
      <c r="S19" s="66">
        <v>644209107.66999996</v>
      </c>
      <c r="T19" s="66">
        <v>-567053367.66999996</v>
      </c>
      <c r="U19" s="66">
        <v>16112577</v>
      </c>
      <c r="V19" s="83">
        <f t="shared" si="0"/>
        <v>8.5582963065353272</v>
      </c>
    </row>
    <row r="20" spans="1:23" s="29" customFormat="1" ht="24" customHeight="1" x14ac:dyDescent="0.25">
      <c r="A20" s="60" t="s">
        <v>83</v>
      </c>
      <c r="B20" s="58" t="s">
        <v>44</v>
      </c>
      <c r="C20" s="68">
        <v>0</v>
      </c>
      <c r="D20" s="68">
        <v>0</v>
      </c>
      <c r="E20" s="68">
        <v>0</v>
      </c>
      <c r="F20" s="68">
        <v>12268.91</v>
      </c>
      <c r="G20" s="68">
        <v>6722.7</v>
      </c>
      <c r="H20" s="68">
        <v>4033.62</v>
      </c>
      <c r="I20" s="68">
        <v>0</v>
      </c>
      <c r="J20" s="68">
        <v>13044.53</v>
      </c>
      <c r="K20" s="79"/>
      <c r="L20" s="68"/>
      <c r="M20" s="68"/>
      <c r="N20" s="68"/>
      <c r="O20" s="68"/>
      <c r="P20" s="68"/>
      <c r="Q20" s="68"/>
      <c r="R20" s="68">
        <v>36069.760000000002</v>
      </c>
      <c r="S20" s="68">
        <v>36069.760000000002</v>
      </c>
      <c r="T20" s="68">
        <v>-36069.760000000002</v>
      </c>
      <c r="U20" s="68">
        <v>0</v>
      </c>
      <c r="V20" s="84">
        <v>0</v>
      </c>
    </row>
    <row r="21" spans="1:23" ht="30" customHeight="1" x14ac:dyDescent="0.25">
      <c r="A21" s="42" t="s">
        <v>84</v>
      </c>
      <c r="B21" s="38" t="s">
        <v>45</v>
      </c>
      <c r="C21" s="66">
        <v>0</v>
      </c>
      <c r="D21" s="66">
        <v>0</v>
      </c>
      <c r="E21" s="66">
        <v>0</v>
      </c>
      <c r="F21" s="66">
        <v>12268.91</v>
      </c>
      <c r="G21" s="66">
        <v>6722.7</v>
      </c>
      <c r="H21" s="66">
        <v>4033.62</v>
      </c>
      <c r="I21" s="66">
        <v>0</v>
      </c>
      <c r="J21" s="66">
        <v>13044.53</v>
      </c>
      <c r="K21" s="78"/>
      <c r="L21" s="66"/>
      <c r="M21" s="66"/>
      <c r="N21" s="66"/>
      <c r="O21" s="66"/>
      <c r="P21" s="66"/>
      <c r="Q21" s="66"/>
      <c r="R21" s="66">
        <v>36069.760000000002</v>
      </c>
      <c r="S21" s="66">
        <v>36069.760000000002</v>
      </c>
      <c r="T21" s="66">
        <v>-36069.760000000002</v>
      </c>
      <c r="U21" s="66">
        <v>0</v>
      </c>
      <c r="V21" s="83">
        <v>0</v>
      </c>
    </row>
    <row r="22" spans="1:23" ht="21" hidden="1" customHeight="1" x14ac:dyDescent="0.25">
      <c r="A22" s="42" t="s">
        <v>112</v>
      </c>
      <c r="B22" s="38" t="s">
        <v>47</v>
      </c>
      <c r="C22" s="66">
        <v>0</v>
      </c>
      <c r="D22" s="66">
        <v>0</v>
      </c>
      <c r="E22" s="66">
        <v>0</v>
      </c>
      <c r="F22" s="66">
        <v>4201.68</v>
      </c>
      <c r="G22" s="66">
        <v>0</v>
      </c>
      <c r="H22" s="66">
        <v>0</v>
      </c>
      <c r="I22" s="66">
        <v>0</v>
      </c>
      <c r="J22" s="66">
        <v>4201.68</v>
      </c>
      <c r="K22" s="78"/>
      <c r="L22" s="66"/>
      <c r="M22" s="66"/>
      <c r="N22" s="66"/>
      <c r="O22" s="66"/>
      <c r="P22" s="66"/>
      <c r="Q22" s="66"/>
      <c r="R22" s="66">
        <v>8403.36</v>
      </c>
      <c r="S22" s="66">
        <v>8403.36</v>
      </c>
      <c r="T22" s="66">
        <v>-8403.36</v>
      </c>
      <c r="U22" s="66">
        <v>0</v>
      </c>
      <c r="V22" s="83" t="e">
        <f t="shared" si="0"/>
        <v>#DIV/0!</v>
      </c>
    </row>
    <row r="23" spans="1:23" ht="39" hidden="1" x14ac:dyDescent="0.25">
      <c r="A23" s="42" t="s">
        <v>113</v>
      </c>
      <c r="B23" s="38" t="s">
        <v>51</v>
      </c>
      <c r="C23" s="66">
        <v>0</v>
      </c>
      <c r="D23" s="66">
        <v>0</v>
      </c>
      <c r="E23" s="66">
        <v>0</v>
      </c>
      <c r="F23" s="66">
        <v>4201.68</v>
      </c>
      <c r="G23" s="66">
        <v>0</v>
      </c>
      <c r="H23" s="66">
        <v>0</v>
      </c>
      <c r="I23" s="66">
        <v>0</v>
      </c>
      <c r="J23" s="66">
        <v>4201.68</v>
      </c>
      <c r="K23" s="78"/>
      <c r="L23" s="66"/>
      <c r="M23" s="66"/>
      <c r="N23" s="66"/>
      <c r="O23" s="66"/>
      <c r="P23" s="66"/>
      <c r="Q23" s="66"/>
      <c r="R23" s="66">
        <v>8403.36</v>
      </c>
      <c r="S23" s="66">
        <v>8403.36</v>
      </c>
      <c r="T23" s="66">
        <v>-8403.36</v>
      </c>
      <c r="U23" s="66">
        <v>0</v>
      </c>
      <c r="V23" s="83" t="e">
        <f t="shared" si="0"/>
        <v>#DIV/0!</v>
      </c>
    </row>
    <row r="24" spans="1:23" ht="39" hidden="1" x14ac:dyDescent="0.25">
      <c r="A24" s="42" t="s">
        <v>114</v>
      </c>
      <c r="B24" s="38" t="s">
        <v>53</v>
      </c>
      <c r="C24" s="66">
        <v>0</v>
      </c>
      <c r="D24" s="66">
        <v>0</v>
      </c>
      <c r="E24" s="66">
        <v>0</v>
      </c>
      <c r="F24" s="66">
        <v>8067.23</v>
      </c>
      <c r="G24" s="66">
        <v>6722.7</v>
      </c>
      <c r="H24" s="66">
        <v>4033.62</v>
      </c>
      <c r="I24" s="66">
        <v>0</v>
      </c>
      <c r="J24" s="66">
        <v>8842.85</v>
      </c>
      <c r="K24" s="78"/>
      <c r="L24" s="66"/>
      <c r="M24" s="66"/>
      <c r="N24" s="66"/>
      <c r="O24" s="66"/>
      <c r="P24" s="66"/>
      <c r="Q24" s="66"/>
      <c r="R24" s="66">
        <v>27666.400000000001</v>
      </c>
      <c r="S24" s="66">
        <v>27666.400000000001</v>
      </c>
      <c r="T24" s="66">
        <v>-27666.400000000001</v>
      </c>
      <c r="U24" s="66">
        <v>0</v>
      </c>
      <c r="V24" s="83" t="e">
        <f t="shared" si="0"/>
        <v>#DIV/0!</v>
      </c>
    </row>
    <row r="25" spans="1:23" ht="77.25" hidden="1" x14ac:dyDescent="0.25">
      <c r="A25" s="42" t="s">
        <v>115</v>
      </c>
      <c r="B25" s="38" t="s">
        <v>54</v>
      </c>
      <c r="C25" s="66">
        <v>0</v>
      </c>
      <c r="D25" s="66">
        <v>0</v>
      </c>
      <c r="E25" s="66">
        <v>0</v>
      </c>
      <c r="F25" s="66">
        <v>8067.23</v>
      </c>
      <c r="G25" s="66">
        <v>6722.7</v>
      </c>
      <c r="H25" s="66">
        <v>4033.62</v>
      </c>
      <c r="I25" s="66">
        <v>0</v>
      </c>
      <c r="J25" s="66">
        <v>8842.85</v>
      </c>
      <c r="K25" s="78"/>
      <c r="L25" s="66"/>
      <c r="M25" s="66"/>
      <c r="N25" s="66"/>
      <c r="O25" s="66"/>
      <c r="P25" s="66"/>
      <c r="Q25" s="66"/>
      <c r="R25" s="66">
        <v>27666.400000000001</v>
      </c>
      <c r="S25" s="66">
        <v>27666.400000000001</v>
      </c>
      <c r="T25" s="66">
        <v>-27666.400000000001</v>
      </c>
      <c r="U25" s="66">
        <v>0</v>
      </c>
      <c r="V25" s="83" t="e">
        <f t="shared" si="0"/>
        <v>#DIV/0!</v>
      </c>
    </row>
    <row r="26" spans="1:23" ht="26.25" hidden="1" x14ac:dyDescent="0.25">
      <c r="A26" s="42" t="s">
        <v>116</v>
      </c>
      <c r="B26" s="38" t="s">
        <v>55</v>
      </c>
      <c r="C26" s="66">
        <v>0</v>
      </c>
      <c r="D26" s="66">
        <v>0</v>
      </c>
      <c r="E26" s="66">
        <v>0</v>
      </c>
      <c r="F26" s="66">
        <v>8067.23</v>
      </c>
      <c r="G26" s="66">
        <v>6722.7</v>
      </c>
      <c r="H26" s="66">
        <v>4033.62</v>
      </c>
      <c r="I26" s="66">
        <v>0</v>
      </c>
      <c r="J26" s="66">
        <v>8842.85</v>
      </c>
      <c r="K26" s="78"/>
      <c r="L26" s="66"/>
      <c r="M26" s="66"/>
      <c r="N26" s="66"/>
      <c r="O26" s="66"/>
      <c r="P26" s="66"/>
      <c r="Q26" s="66"/>
      <c r="R26" s="66">
        <v>27666.400000000001</v>
      </c>
      <c r="S26" s="66">
        <v>27666.400000000001</v>
      </c>
      <c r="T26" s="66">
        <v>-27666.400000000001</v>
      </c>
      <c r="U26" s="66">
        <v>0</v>
      </c>
      <c r="V26" s="83" t="e">
        <f t="shared" si="0"/>
        <v>#DIV/0!</v>
      </c>
    </row>
    <row r="27" spans="1:23" x14ac:dyDescent="0.25">
      <c r="A27" s="41" t="s">
        <v>117</v>
      </c>
      <c r="B27" s="40" t="s">
        <v>118</v>
      </c>
      <c r="C27" s="69"/>
      <c r="D27" s="69"/>
      <c r="E27" s="69"/>
      <c r="F27" s="69"/>
      <c r="G27" s="69"/>
      <c r="H27" s="69">
        <v>26000000</v>
      </c>
      <c r="I27" s="69">
        <v>0</v>
      </c>
      <c r="J27" s="69">
        <v>0</v>
      </c>
      <c r="K27" s="80"/>
      <c r="L27" s="69"/>
      <c r="M27" s="69"/>
      <c r="N27" s="96"/>
      <c r="O27" s="70"/>
      <c r="P27" s="70"/>
      <c r="Q27" s="70"/>
      <c r="R27" s="71">
        <v>26000000</v>
      </c>
      <c r="S27" s="68">
        <v>26000000</v>
      </c>
      <c r="T27" s="68">
        <v>-26000000</v>
      </c>
      <c r="U27" s="68">
        <v>0</v>
      </c>
      <c r="V27" s="84">
        <v>0</v>
      </c>
    </row>
    <row r="28" spans="1:23" x14ac:dyDescent="0.25">
      <c r="A28" s="42" t="s">
        <v>119</v>
      </c>
      <c r="B28" s="38" t="s">
        <v>120</v>
      </c>
      <c r="C28" s="66"/>
      <c r="D28" s="66"/>
      <c r="E28" s="66"/>
      <c r="F28" s="66"/>
      <c r="G28" s="66"/>
      <c r="H28" s="66">
        <v>26000000</v>
      </c>
      <c r="I28" s="66">
        <v>0</v>
      </c>
      <c r="J28" s="66">
        <v>0</v>
      </c>
      <c r="K28" s="81"/>
      <c r="L28" s="66"/>
      <c r="M28" s="66"/>
      <c r="N28" s="97"/>
      <c r="O28" s="56"/>
      <c r="P28" s="56"/>
      <c r="Q28" s="56"/>
      <c r="R28" s="66">
        <v>26000000</v>
      </c>
      <c r="S28" s="66">
        <v>26000000</v>
      </c>
      <c r="T28" s="66">
        <v>-26000000</v>
      </c>
      <c r="U28" s="66">
        <v>0</v>
      </c>
      <c r="V28" s="83">
        <v>0</v>
      </c>
    </row>
    <row r="29" spans="1:23" s="29" customFormat="1" x14ac:dyDescent="0.25">
      <c r="A29" s="60" t="s">
        <v>85</v>
      </c>
      <c r="B29" s="58" t="s">
        <v>56</v>
      </c>
      <c r="C29" s="68">
        <v>83500000000</v>
      </c>
      <c r="D29" s="68">
        <v>0</v>
      </c>
      <c r="E29" s="68">
        <v>83500000000</v>
      </c>
      <c r="F29" s="68">
        <v>15651421.91</v>
      </c>
      <c r="G29" s="68">
        <v>10107707.83</v>
      </c>
      <c r="H29" s="68">
        <v>2417706.06</v>
      </c>
      <c r="I29" s="68">
        <v>340970.26</v>
      </c>
      <c r="J29" s="98">
        <v>11411257</v>
      </c>
      <c r="K29" s="79"/>
      <c r="L29" s="68"/>
      <c r="M29" s="68"/>
      <c r="N29" s="68"/>
      <c r="O29" s="68"/>
      <c r="P29" s="68"/>
      <c r="Q29" s="68"/>
      <c r="R29" s="71">
        <v>39929063.060000002</v>
      </c>
      <c r="S29" s="71">
        <v>39929063.060000002</v>
      </c>
      <c r="T29" s="71">
        <v>83460070936.940002</v>
      </c>
      <c r="U29" s="71">
        <v>0</v>
      </c>
      <c r="V29" s="85">
        <f t="shared" si="0"/>
        <v>4.7819237197604795E-4</v>
      </c>
    </row>
    <row r="30" spans="1:23" x14ac:dyDescent="0.25">
      <c r="A30" s="42" t="s">
        <v>86</v>
      </c>
      <c r="B30" s="38" t="s">
        <v>57</v>
      </c>
      <c r="C30" s="66">
        <v>83500000000</v>
      </c>
      <c r="D30" s="66">
        <v>0</v>
      </c>
      <c r="E30" s="66">
        <v>83500000000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78"/>
      <c r="L30" s="66"/>
      <c r="M30" s="66"/>
      <c r="N30" s="97"/>
      <c r="O30" s="56"/>
      <c r="P30" s="56"/>
      <c r="Q30" s="56"/>
      <c r="R30" s="66">
        <v>0</v>
      </c>
      <c r="S30" s="66">
        <v>0</v>
      </c>
      <c r="T30" s="66">
        <v>83500000000</v>
      </c>
      <c r="U30" s="66">
        <v>0</v>
      </c>
      <c r="V30" s="83">
        <f t="shared" si="0"/>
        <v>0</v>
      </c>
    </row>
    <row r="31" spans="1:23" hidden="1" x14ac:dyDescent="0.25">
      <c r="A31" s="42" t="s">
        <v>121</v>
      </c>
      <c r="B31" s="38" t="s">
        <v>122</v>
      </c>
      <c r="C31" s="66">
        <v>83500000000</v>
      </c>
      <c r="D31" s="66">
        <v>0</v>
      </c>
      <c r="E31" s="66">
        <v>83500000000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78"/>
      <c r="L31" s="66"/>
      <c r="M31" s="66"/>
      <c r="N31" s="97"/>
      <c r="O31" s="56"/>
      <c r="P31" s="56"/>
      <c r="Q31" s="56"/>
      <c r="R31" s="66">
        <v>0</v>
      </c>
      <c r="S31" s="66">
        <v>0</v>
      </c>
      <c r="T31" s="66">
        <v>83500000000</v>
      </c>
      <c r="U31" s="66">
        <v>0</v>
      </c>
      <c r="V31" s="83">
        <f t="shared" si="0"/>
        <v>0</v>
      </c>
    </row>
    <row r="32" spans="1:23" x14ac:dyDescent="0.25">
      <c r="A32" s="42" t="s">
        <v>87</v>
      </c>
      <c r="B32" s="38" t="s">
        <v>58</v>
      </c>
      <c r="C32" s="66">
        <v>0</v>
      </c>
      <c r="D32" s="66">
        <v>0</v>
      </c>
      <c r="E32" s="66">
        <v>0</v>
      </c>
      <c r="F32" s="66">
        <v>33.909999999999997</v>
      </c>
      <c r="G32" s="66">
        <v>746.83</v>
      </c>
      <c r="H32" s="66">
        <v>2246.06</v>
      </c>
      <c r="I32" s="66">
        <v>3098.26</v>
      </c>
      <c r="J32" s="66">
        <v>0</v>
      </c>
      <c r="K32" s="78"/>
      <c r="L32" s="66"/>
      <c r="M32" s="56"/>
      <c r="N32" s="56"/>
      <c r="O32" s="56"/>
      <c r="P32" s="56"/>
      <c r="Q32" s="56"/>
      <c r="R32" s="66">
        <v>6125.06</v>
      </c>
      <c r="S32" s="66">
        <v>6125.06</v>
      </c>
      <c r="T32" s="66">
        <v>-6125.06</v>
      </c>
      <c r="U32" s="66">
        <v>0</v>
      </c>
      <c r="V32" s="83">
        <v>0</v>
      </c>
      <c r="W32" s="32"/>
    </row>
    <row r="33" spans="1:22" hidden="1" x14ac:dyDescent="0.25">
      <c r="A33" s="42" t="s">
        <v>88</v>
      </c>
      <c r="B33" s="38" t="s">
        <v>59</v>
      </c>
      <c r="C33" s="66">
        <v>0</v>
      </c>
      <c r="D33" s="66">
        <v>0</v>
      </c>
      <c r="E33" s="66">
        <v>0</v>
      </c>
      <c r="F33" s="66">
        <v>33.909999999999997</v>
      </c>
      <c r="G33" s="66">
        <v>746.83</v>
      </c>
      <c r="H33" s="66">
        <v>2246.06</v>
      </c>
      <c r="I33" s="66">
        <v>3098.26</v>
      </c>
      <c r="J33" s="66">
        <v>0</v>
      </c>
      <c r="K33" s="78"/>
      <c r="L33" s="66"/>
      <c r="M33" s="56"/>
      <c r="N33" s="56"/>
      <c r="O33" s="56"/>
      <c r="P33" s="56"/>
      <c r="Q33" s="56"/>
      <c r="R33" s="66">
        <v>6125.06</v>
      </c>
      <c r="S33" s="66">
        <v>6125.06</v>
      </c>
      <c r="T33" s="66">
        <v>-6125.06</v>
      </c>
      <c r="U33" s="66">
        <v>0</v>
      </c>
      <c r="V33" s="83" t="e">
        <f t="shared" si="0"/>
        <v>#DIV/0!</v>
      </c>
    </row>
    <row r="34" spans="1:22" hidden="1" x14ac:dyDescent="0.25">
      <c r="A34" s="42" t="s">
        <v>89</v>
      </c>
      <c r="B34" s="38" t="s">
        <v>60</v>
      </c>
      <c r="C34" s="66" t="e">
        <v>#N/A</v>
      </c>
      <c r="D34" s="66" t="e">
        <v>#N/A</v>
      </c>
      <c r="E34" s="66" t="e">
        <v>#N/A</v>
      </c>
      <c r="F34" s="66" t="e">
        <v>#N/A</v>
      </c>
      <c r="G34" s="66">
        <v>746.83</v>
      </c>
      <c r="H34" s="66">
        <v>2246.06</v>
      </c>
      <c r="I34" s="66">
        <v>3098.26</v>
      </c>
      <c r="J34" s="66">
        <v>0</v>
      </c>
      <c r="K34" s="78"/>
      <c r="L34" s="66"/>
      <c r="M34" s="56"/>
      <c r="N34" s="56"/>
      <c r="O34" s="56"/>
      <c r="P34" s="56"/>
      <c r="Q34" s="56"/>
      <c r="R34" s="66">
        <v>6125.06</v>
      </c>
      <c r="S34" s="66">
        <v>6125.06</v>
      </c>
      <c r="T34" s="66">
        <v>-6125.06</v>
      </c>
      <c r="U34" s="66">
        <v>0</v>
      </c>
      <c r="V34" s="83" t="e">
        <f t="shared" si="0"/>
        <v>#N/A</v>
      </c>
    </row>
    <row r="35" spans="1:22" ht="26.25" hidden="1" x14ac:dyDescent="0.25">
      <c r="A35" s="42" t="s">
        <v>90</v>
      </c>
      <c r="B35" s="38" t="s">
        <v>61</v>
      </c>
      <c r="C35" s="66">
        <v>0</v>
      </c>
      <c r="D35" s="66">
        <v>0</v>
      </c>
      <c r="E35" s="66">
        <v>0</v>
      </c>
      <c r="F35" s="66">
        <v>33.909999999999997</v>
      </c>
      <c r="G35" s="66">
        <v>746.83</v>
      </c>
      <c r="H35" s="66">
        <v>2246.06</v>
      </c>
      <c r="I35" s="66">
        <v>3098.26</v>
      </c>
      <c r="J35" s="66">
        <v>0</v>
      </c>
      <c r="K35" s="78"/>
      <c r="L35" s="66"/>
      <c r="M35" s="56"/>
      <c r="N35" s="56"/>
      <c r="O35" s="56"/>
      <c r="P35" s="56"/>
      <c r="Q35" s="56"/>
      <c r="R35" s="66">
        <v>6125.06</v>
      </c>
      <c r="S35" s="66">
        <v>6125.06</v>
      </c>
      <c r="T35" s="66">
        <v>-6125.06</v>
      </c>
      <c r="U35" s="66">
        <v>0</v>
      </c>
      <c r="V35" s="83" t="e">
        <f t="shared" si="0"/>
        <v>#DIV/0!</v>
      </c>
    </row>
    <row r="36" spans="1:22" ht="26.25" x14ac:dyDescent="0.25">
      <c r="A36" s="42" t="s">
        <v>123</v>
      </c>
      <c r="B36" s="38" t="s">
        <v>63</v>
      </c>
      <c r="C36" s="66">
        <v>0</v>
      </c>
      <c r="D36" s="66">
        <v>0</v>
      </c>
      <c r="E36" s="66">
        <v>0</v>
      </c>
      <c r="F36" s="66">
        <v>15651388</v>
      </c>
      <c r="G36" s="66">
        <v>10106961</v>
      </c>
      <c r="H36" s="66">
        <v>2415460</v>
      </c>
      <c r="I36" s="66">
        <v>337872</v>
      </c>
      <c r="J36" s="66">
        <v>11411257</v>
      </c>
      <c r="K36" s="78"/>
      <c r="L36" s="56"/>
      <c r="M36" s="56"/>
      <c r="N36" s="56"/>
      <c r="O36" s="56"/>
      <c r="P36" s="56"/>
      <c r="Q36" s="56"/>
      <c r="R36" s="66">
        <v>39922938</v>
      </c>
      <c r="S36" s="66">
        <v>39922938</v>
      </c>
      <c r="T36" s="66">
        <v>-39922938</v>
      </c>
      <c r="U36" s="66">
        <v>0</v>
      </c>
      <c r="V36" s="83">
        <v>0</v>
      </c>
    </row>
    <row r="37" spans="1:22" hidden="1" x14ac:dyDescent="0.25">
      <c r="A37" s="24" t="s">
        <v>124</v>
      </c>
      <c r="B37" s="23" t="s">
        <v>64</v>
      </c>
      <c r="C37" s="74">
        <v>0</v>
      </c>
      <c r="D37" s="66">
        <v>0</v>
      </c>
      <c r="E37" s="67">
        <v>0</v>
      </c>
      <c r="F37" s="67">
        <v>0</v>
      </c>
      <c r="G37" s="67">
        <v>898468</v>
      </c>
      <c r="H37" s="67">
        <v>34555392</v>
      </c>
      <c r="I37" s="67">
        <v>107959453.5</v>
      </c>
      <c r="J37" s="67"/>
      <c r="K37" s="67"/>
      <c r="L37" s="67"/>
      <c r="M37" s="66"/>
      <c r="N37" s="72"/>
      <c r="O37" s="73"/>
      <c r="P37" s="73"/>
      <c r="Q37" s="73"/>
      <c r="R37" s="66">
        <f>+R38+R39+R40</f>
        <v>146896295.5</v>
      </c>
      <c r="S37" s="66">
        <f>+S38+S39+S40</f>
        <v>146896295.5</v>
      </c>
      <c r="T37" s="66">
        <f>+T38+T39+T40</f>
        <v>-146896295.5</v>
      </c>
      <c r="U37" s="66">
        <f t="shared" ref="U37:U42" si="1">+R37-S37</f>
        <v>0</v>
      </c>
      <c r="V37" s="46" t="e">
        <f t="shared" si="0"/>
        <v>#DIV/0!</v>
      </c>
    </row>
    <row r="38" spans="1:22" hidden="1" x14ac:dyDescent="0.25">
      <c r="A38" s="24" t="s">
        <v>125</v>
      </c>
      <c r="B38" s="23" t="s">
        <v>126</v>
      </c>
      <c r="C38" s="74">
        <v>0</v>
      </c>
      <c r="D38" s="66">
        <v>0</v>
      </c>
      <c r="E38" s="67">
        <v>0</v>
      </c>
      <c r="F38" s="67">
        <v>0</v>
      </c>
      <c r="G38" s="67">
        <v>0</v>
      </c>
      <c r="H38" s="67">
        <v>33449043</v>
      </c>
      <c r="I38" s="67">
        <v>8480942</v>
      </c>
      <c r="J38" s="67"/>
      <c r="K38" s="67"/>
      <c r="L38" s="67"/>
      <c r="M38" s="66"/>
      <c r="N38" s="72"/>
      <c r="O38" s="73"/>
      <c r="P38" s="73"/>
      <c r="Q38" s="73"/>
      <c r="R38" s="66">
        <v>41929985</v>
      </c>
      <c r="S38" s="66">
        <v>41929985</v>
      </c>
      <c r="T38" s="66" t="s">
        <v>127</v>
      </c>
      <c r="U38" s="66">
        <f t="shared" si="1"/>
        <v>0</v>
      </c>
      <c r="V38" s="46" t="e">
        <f t="shared" si="0"/>
        <v>#DIV/0!</v>
      </c>
    </row>
    <row r="39" spans="1:22" ht="30" hidden="1" x14ac:dyDescent="0.25">
      <c r="A39" s="24" t="s">
        <v>128</v>
      </c>
      <c r="B39" s="23" t="s">
        <v>66</v>
      </c>
      <c r="C39" s="74"/>
      <c r="D39" s="66"/>
      <c r="E39" s="67">
        <v>0</v>
      </c>
      <c r="F39" s="67"/>
      <c r="G39" s="67"/>
      <c r="H39" s="67"/>
      <c r="I39" s="67"/>
      <c r="J39" s="67"/>
      <c r="K39" s="67"/>
      <c r="L39" s="67"/>
      <c r="M39" s="66"/>
      <c r="N39" s="72"/>
      <c r="O39" s="73"/>
      <c r="P39" s="73"/>
      <c r="Q39" s="73"/>
      <c r="R39" s="66">
        <v>2004817</v>
      </c>
      <c r="S39" s="66">
        <v>2004817</v>
      </c>
      <c r="T39" s="66" t="s">
        <v>129</v>
      </c>
      <c r="U39" s="66">
        <f t="shared" si="1"/>
        <v>0</v>
      </c>
      <c r="V39" s="46"/>
    </row>
    <row r="40" spans="1:22" ht="30" hidden="1" x14ac:dyDescent="0.25">
      <c r="A40" s="24" t="s">
        <v>130</v>
      </c>
      <c r="B40" s="23" t="s">
        <v>131</v>
      </c>
      <c r="C40" s="74"/>
      <c r="D40" s="66"/>
      <c r="E40" s="67">
        <v>0</v>
      </c>
      <c r="F40" s="67"/>
      <c r="G40" s="67"/>
      <c r="H40" s="67"/>
      <c r="I40" s="67"/>
      <c r="J40" s="67"/>
      <c r="K40" s="67"/>
      <c r="L40" s="67"/>
      <c r="M40" s="66"/>
      <c r="N40" s="72"/>
      <c r="O40" s="73"/>
      <c r="P40" s="73"/>
      <c r="Q40" s="73"/>
      <c r="R40" s="66">
        <v>102961493.5</v>
      </c>
      <c r="S40" s="66">
        <v>102961493.5</v>
      </c>
      <c r="T40" s="66" t="s">
        <v>132</v>
      </c>
      <c r="U40" s="66">
        <f t="shared" si="1"/>
        <v>0</v>
      </c>
      <c r="V40" s="46"/>
    </row>
    <row r="41" spans="1:22" hidden="1" x14ac:dyDescent="0.25">
      <c r="A41" s="24" t="s">
        <v>133</v>
      </c>
      <c r="B41" s="23" t="s">
        <v>67</v>
      </c>
      <c r="C41" s="74">
        <v>0</v>
      </c>
      <c r="D41" s="66">
        <v>0</v>
      </c>
      <c r="E41" s="67">
        <v>0</v>
      </c>
      <c r="F41" s="67">
        <v>0</v>
      </c>
      <c r="G41" s="67">
        <v>0</v>
      </c>
      <c r="H41" s="67">
        <v>2101105</v>
      </c>
      <c r="I41" s="67">
        <v>1803594</v>
      </c>
      <c r="J41" s="67"/>
      <c r="K41" s="67"/>
      <c r="L41" s="67"/>
      <c r="M41" s="66"/>
      <c r="N41" s="72"/>
      <c r="O41" s="73"/>
      <c r="P41" s="73"/>
      <c r="Q41" s="73"/>
      <c r="R41" s="66">
        <f>+R42</f>
        <v>3904699</v>
      </c>
      <c r="S41" s="66">
        <f>+S42</f>
        <v>3904699</v>
      </c>
      <c r="T41" s="66" t="str">
        <f>+T42</f>
        <v>-3.904.699,00</v>
      </c>
      <c r="U41" s="66">
        <f t="shared" si="1"/>
        <v>0</v>
      </c>
      <c r="V41" s="46">
        <v>0</v>
      </c>
    </row>
    <row r="42" spans="1:22" ht="15.75" hidden="1" thickBot="1" x14ac:dyDescent="0.3">
      <c r="A42" s="27" t="s">
        <v>134</v>
      </c>
      <c r="B42" s="28" t="s">
        <v>69</v>
      </c>
      <c r="C42" s="75">
        <v>0</v>
      </c>
      <c r="D42" s="76">
        <v>0</v>
      </c>
      <c r="E42" s="77">
        <v>0</v>
      </c>
      <c r="F42" s="77">
        <v>0</v>
      </c>
      <c r="G42" s="67">
        <v>0</v>
      </c>
      <c r="H42" s="67">
        <v>2101105</v>
      </c>
      <c r="I42" s="77">
        <v>1803594</v>
      </c>
      <c r="J42" s="77"/>
      <c r="K42" s="77"/>
      <c r="L42" s="77"/>
      <c r="M42" s="76"/>
      <c r="N42" s="77"/>
      <c r="O42" s="77"/>
      <c r="P42" s="77"/>
      <c r="Q42" s="77"/>
      <c r="R42" s="66">
        <v>3904699</v>
      </c>
      <c r="S42" s="66">
        <v>3904699</v>
      </c>
      <c r="T42" s="66" t="s">
        <v>135</v>
      </c>
      <c r="U42" s="66">
        <f t="shared" si="1"/>
        <v>0</v>
      </c>
      <c r="V42" s="46">
        <v>0</v>
      </c>
    </row>
    <row r="44" spans="1:22" x14ac:dyDescent="0.25">
      <c r="F44" s="43"/>
    </row>
    <row r="45" spans="1:22" x14ac:dyDescent="0.25">
      <c r="I45" s="2"/>
    </row>
  </sheetData>
  <mergeCells count="5">
    <mergeCell ref="B3:B4"/>
    <mergeCell ref="A3:A4"/>
    <mergeCell ref="C3:E3"/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157" scale="64" orientation="landscape" r:id="rId1"/>
  <rowBreaks count="1" manualBreakCount="1">
    <brk id="36" max="21" man="1"/>
  </rowBreaks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 </vt:lpstr>
      <vt:lpstr>ENERO </vt:lpstr>
      <vt:lpstr>ingresos</vt:lpstr>
      <vt:lpstr>ingresos!Área_de_impresión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2021-11-04T14:12:01Z</dcterms:created>
  <dcterms:modified xsi:type="dcterms:W3CDTF">2026-07-06T19:13:21Z</dcterms:modified>
  <cp:category/>
  <cp:contentStatus/>
</cp:coreProperties>
</file>